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1"/>
  </bookViews>
  <sheets>
    <sheet name="Gráf1" sheetId="5" r:id="rId1"/>
    <sheet name="Comp. VDMA" sheetId="1" r:id="rId2"/>
    <sheet name="Copm VDMA- todos" sheetId="4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W36" i="1"/>
  <c r="Y70" i="4"/>
  <c r="Y72" s="1"/>
  <c r="X70"/>
  <c r="X72" s="1"/>
  <c r="W70"/>
  <c r="W72" s="1"/>
  <c r="V70"/>
  <c r="V72" s="1"/>
  <c r="U70"/>
  <c r="U72" s="1"/>
  <c r="T70"/>
  <c r="T72" s="1"/>
  <c r="S70"/>
  <c r="S72" s="1"/>
  <c r="R70"/>
  <c r="R72" s="1"/>
  <c r="Q70"/>
  <c r="Q72" s="1"/>
  <c r="P70"/>
  <c r="P72" s="1"/>
  <c r="O70"/>
  <c r="O72" s="1"/>
  <c r="N70"/>
  <c r="N72" s="1"/>
  <c r="M70"/>
  <c r="M72" s="1"/>
  <c r="L70"/>
  <c r="L72" s="1"/>
  <c r="K70"/>
  <c r="K72" s="1"/>
  <c r="J70"/>
  <c r="J72" s="1"/>
  <c r="I70"/>
  <c r="I72" s="1"/>
  <c r="H70"/>
  <c r="H72" s="1"/>
  <c r="G70"/>
  <c r="G72" s="1"/>
  <c r="F70"/>
  <c r="F72" s="1"/>
  <c r="E70"/>
  <c r="E72" s="1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Z66"/>
  <c r="Z65"/>
  <c r="Z70" s="1"/>
  <c r="Z64"/>
  <c r="Z69" s="1"/>
  <c r="AG56"/>
  <c r="Y54"/>
  <c r="Y56" s="1"/>
  <c r="X54"/>
  <c r="X56" s="1"/>
  <c r="W54"/>
  <c r="W56" s="1"/>
  <c r="V54"/>
  <c r="V56" s="1"/>
  <c r="U54"/>
  <c r="U56" s="1"/>
  <c r="T54"/>
  <c r="T56" s="1"/>
  <c r="S54"/>
  <c r="S56" s="1"/>
  <c r="R54"/>
  <c r="R56" s="1"/>
  <c r="Q54"/>
  <c r="Q56" s="1"/>
  <c r="P54"/>
  <c r="P56" s="1"/>
  <c r="O54"/>
  <c r="O56" s="1"/>
  <c r="N54"/>
  <c r="N56" s="1"/>
  <c r="M54"/>
  <c r="M56" s="1"/>
  <c r="L54"/>
  <c r="L56" s="1"/>
  <c r="K54"/>
  <c r="K56" s="1"/>
  <c r="J54"/>
  <c r="J56" s="1"/>
  <c r="I54"/>
  <c r="I56" s="1"/>
  <c r="H54"/>
  <c r="H56" s="1"/>
  <c r="G54"/>
  <c r="G56" s="1"/>
  <c r="F54"/>
  <c r="F56" s="1"/>
  <c r="E54"/>
  <c r="AC56" s="1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Z50"/>
  <c r="Z49"/>
  <c r="Z54" s="1"/>
  <c r="Z53" s="1"/>
  <c r="Z48"/>
  <c r="Y34"/>
  <c r="Y36" s="1"/>
  <c r="X34"/>
  <c r="X36" s="1"/>
  <c r="W34"/>
  <c r="W36" s="1"/>
  <c r="V34"/>
  <c r="V36" s="1"/>
  <c r="U34"/>
  <c r="U36" s="1"/>
  <c r="T34"/>
  <c r="T36" s="1"/>
  <c r="S34"/>
  <c r="S36" s="1"/>
  <c r="R34"/>
  <c r="R36" s="1"/>
  <c r="Q34"/>
  <c r="Q36" s="1"/>
  <c r="P34"/>
  <c r="P36" s="1"/>
  <c r="O34"/>
  <c r="O36" s="1"/>
  <c r="N34"/>
  <c r="N36" s="1"/>
  <c r="M34"/>
  <c r="M36" s="1"/>
  <c r="L34"/>
  <c r="L36" s="1"/>
  <c r="K34"/>
  <c r="K36" s="1"/>
  <c r="J34"/>
  <c r="J36" s="1"/>
  <c r="I34"/>
  <c r="I36" s="1"/>
  <c r="H34"/>
  <c r="H36" s="1"/>
  <c r="G34"/>
  <c r="G36" s="1"/>
  <c r="F34"/>
  <c r="F36" s="1"/>
  <c r="E34"/>
  <c r="E36" s="1"/>
  <c r="Z36" s="1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Z32"/>
  <c r="Z31"/>
  <c r="Z30"/>
  <c r="Z29"/>
  <c r="Z28"/>
  <c r="Z27"/>
  <c r="Z26"/>
  <c r="Z34" s="1"/>
  <c r="X25"/>
  <c r="W25"/>
  <c r="V25"/>
  <c r="U25"/>
  <c r="T25"/>
  <c r="S25"/>
  <c r="R25"/>
  <c r="P25"/>
  <c r="N25"/>
  <c r="M25"/>
  <c r="L25"/>
  <c r="J25"/>
  <c r="I25"/>
  <c r="H25"/>
  <c r="G25"/>
  <c r="F25"/>
  <c r="E25"/>
  <c r="D25"/>
  <c r="C25"/>
  <c r="B25"/>
  <c r="Q19"/>
  <c r="Y17"/>
  <c r="Y19" s="1"/>
  <c r="X17"/>
  <c r="X19" s="1"/>
  <c r="W17"/>
  <c r="W19" s="1"/>
  <c r="V17"/>
  <c r="V19" s="1"/>
  <c r="U17"/>
  <c r="U19" s="1"/>
  <c r="T17"/>
  <c r="T19" s="1"/>
  <c r="S17"/>
  <c r="S19" s="1"/>
  <c r="R17"/>
  <c r="R19" s="1"/>
  <c r="P17"/>
  <c r="P19" s="1"/>
  <c r="O17"/>
  <c r="O19" s="1"/>
  <c r="N17"/>
  <c r="N19" s="1"/>
  <c r="M17"/>
  <c r="M19" s="1"/>
  <c r="L17"/>
  <c r="L19" s="1"/>
  <c r="K17"/>
  <c r="K19" s="1"/>
  <c r="J17"/>
  <c r="J19" s="1"/>
  <c r="I17"/>
  <c r="I19" s="1"/>
  <c r="H17"/>
  <c r="H19" s="1"/>
  <c r="G17"/>
  <c r="G19" s="1"/>
  <c r="F17"/>
  <c r="F19" s="1"/>
  <c r="E17"/>
  <c r="E19" s="1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Z15"/>
  <c r="Z14"/>
  <c r="Z13"/>
  <c r="Z12"/>
  <c r="Z11"/>
  <c r="Z10"/>
  <c r="Z9"/>
  <c r="Z16" s="1"/>
  <c r="X8"/>
  <c r="W8"/>
  <c r="V8"/>
  <c r="U8"/>
  <c r="T8"/>
  <c r="S8"/>
  <c r="R8"/>
  <c r="P8"/>
  <c r="N8"/>
  <c r="M8"/>
  <c r="L8"/>
  <c r="J8"/>
  <c r="I8"/>
  <c r="H8"/>
  <c r="G8"/>
  <c r="F8"/>
  <c r="E8"/>
  <c r="D8"/>
  <c r="C8"/>
  <c r="B8"/>
  <c r="W10" i="1"/>
  <c r="W11"/>
  <c r="W12"/>
  <c r="W13"/>
  <c r="W14"/>
  <c r="W15"/>
  <c r="W9"/>
  <c r="O19"/>
  <c r="V25"/>
  <c r="U25"/>
  <c r="T25"/>
  <c r="S25"/>
  <c r="R25"/>
  <c r="Q25"/>
  <c r="P25"/>
  <c r="N25"/>
  <c r="M25"/>
  <c r="L25"/>
  <c r="K25"/>
  <c r="J25"/>
  <c r="I25"/>
  <c r="H25"/>
  <c r="G25"/>
  <c r="F25"/>
  <c r="E25"/>
  <c r="D25"/>
  <c r="C25"/>
  <c r="B25"/>
  <c r="D8"/>
  <c r="C8"/>
  <c r="B8"/>
  <c r="V8"/>
  <c r="U8"/>
  <c r="T8"/>
  <c r="S8"/>
  <c r="R8"/>
  <c r="Q8"/>
  <c r="N8"/>
  <c r="P8"/>
  <c r="M8"/>
  <c r="L8"/>
  <c r="K8"/>
  <c r="J8"/>
  <c r="I8"/>
  <c r="H8"/>
  <c r="G8"/>
  <c r="F8"/>
  <c r="E8"/>
  <c r="F34"/>
  <c r="G34"/>
  <c r="H34"/>
  <c r="I34"/>
  <c r="J34"/>
  <c r="K34"/>
  <c r="L34"/>
  <c r="M34"/>
  <c r="N34"/>
  <c r="O34"/>
  <c r="P34"/>
  <c r="Q34"/>
  <c r="R34"/>
  <c r="S34"/>
  <c r="T34"/>
  <c r="T36" s="1"/>
  <c r="U34"/>
  <c r="U36" s="1"/>
  <c r="V34"/>
  <c r="V36" s="1"/>
  <c r="E34"/>
  <c r="E36" s="1"/>
  <c r="W66"/>
  <c r="W65"/>
  <c r="W64"/>
  <c r="Z19" i="4" l="1"/>
  <c r="AC57"/>
  <c r="AE56" s="1"/>
  <c r="AE60" s="1"/>
  <c r="Z72"/>
  <c r="Z17"/>
  <c r="Z33"/>
  <c r="E56"/>
  <c r="Z56" s="1"/>
  <c r="W32" i="1" l="1"/>
  <c r="W31"/>
  <c r="W30"/>
  <c r="W29"/>
  <c r="W28"/>
  <c r="W27"/>
  <c r="W26"/>
  <c r="W49"/>
  <c r="W50"/>
  <c r="W48"/>
  <c r="W34" l="1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G54"/>
  <c r="G53" s="1"/>
  <c r="H54"/>
  <c r="H53" s="1"/>
  <c r="I54"/>
  <c r="I53" s="1"/>
  <c r="J54"/>
  <c r="J53" s="1"/>
  <c r="K54"/>
  <c r="K53" s="1"/>
  <c r="L54"/>
  <c r="L53" s="1"/>
  <c r="M54"/>
  <c r="M53" s="1"/>
  <c r="N54"/>
  <c r="N53" s="1"/>
  <c r="O54"/>
  <c r="O53" s="1"/>
  <c r="P54"/>
  <c r="P53" s="1"/>
  <c r="Q54"/>
  <c r="Q53" s="1"/>
  <c r="R54"/>
  <c r="R53" s="1"/>
  <c r="S54"/>
  <c r="S53" s="1"/>
  <c r="T54"/>
  <c r="T53" s="1"/>
  <c r="U54"/>
  <c r="U53" s="1"/>
  <c r="V54"/>
  <c r="V53" s="1"/>
  <c r="W54"/>
  <c r="F54"/>
  <c r="E54"/>
  <c r="J72"/>
  <c r="K72"/>
  <c r="L72"/>
  <c r="M72"/>
  <c r="N72"/>
  <c r="O72"/>
  <c r="P72"/>
  <c r="Q72"/>
  <c r="R72"/>
  <c r="S72"/>
  <c r="T72"/>
  <c r="U72"/>
  <c r="V72"/>
  <c r="I72"/>
  <c r="G56"/>
  <c r="H56"/>
  <c r="F72"/>
  <c r="G72"/>
  <c r="H72"/>
  <c r="E72"/>
  <c r="J56"/>
  <c r="K56"/>
  <c r="M56"/>
  <c r="N56"/>
  <c r="P56"/>
  <c r="T56"/>
  <c r="V56"/>
  <c r="I56"/>
  <c r="E56"/>
  <c r="W72" l="1"/>
  <c r="U56"/>
  <c r="S56"/>
  <c r="R56"/>
  <c r="Q56"/>
  <c r="O56"/>
  <c r="L56"/>
  <c r="E53"/>
  <c r="W53"/>
  <c r="F56"/>
  <c r="F53"/>
  <c r="W56" l="1"/>
  <c r="R36" l="1"/>
  <c r="O36"/>
  <c r="L36"/>
  <c r="N36"/>
  <c r="S36"/>
  <c r="Q36"/>
  <c r="P36"/>
  <c r="M36"/>
  <c r="J36"/>
  <c r="I36"/>
  <c r="K36"/>
  <c r="K33" l="1"/>
  <c r="T33"/>
  <c r="I33"/>
  <c r="F33"/>
  <c r="F36"/>
  <c r="J33"/>
  <c r="M33"/>
  <c r="P33"/>
  <c r="V33"/>
  <c r="G36"/>
  <c r="G33"/>
  <c r="Q33"/>
  <c r="S33"/>
  <c r="H33"/>
  <c r="H36"/>
  <c r="N33"/>
  <c r="L33"/>
  <c r="O33"/>
  <c r="R33"/>
  <c r="U33"/>
  <c r="E33"/>
  <c r="W33" l="1"/>
  <c r="K16" l="1"/>
  <c r="K17"/>
  <c r="K19" s="1"/>
  <c r="N16"/>
  <c r="N17"/>
  <c r="N19" s="1"/>
  <c r="T16"/>
  <c r="T17"/>
  <c r="T19" s="1"/>
  <c r="I16"/>
  <c r="I17"/>
  <c r="I19" s="1"/>
  <c r="L16"/>
  <c r="L17"/>
  <c r="L19" s="1"/>
  <c r="O16"/>
  <c r="U16"/>
  <c r="U17"/>
  <c r="U19" s="1"/>
  <c r="F16"/>
  <c r="F17"/>
  <c r="F19" s="1"/>
  <c r="J16"/>
  <c r="J17"/>
  <c r="J19" s="1"/>
  <c r="M16"/>
  <c r="M17"/>
  <c r="M19" s="1"/>
  <c r="P16"/>
  <c r="P17"/>
  <c r="P19" s="1"/>
  <c r="V16"/>
  <c r="V17"/>
  <c r="V19" s="1"/>
  <c r="G16"/>
  <c r="G17"/>
  <c r="G19" s="1"/>
  <c r="Q16"/>
  <c r="Q17"/>
  <c r="Q19" s="1"/>
  <c r="S16"/>
  <c r="S17"/>
  <c r="S19" s="1"/>
  <c r="H16"/>
  <c r="H17"/>
  <c r="H19" s="1"/>
  <c r="R16"/>
  <c r="R17"/>
  <c r="R19" s="1"/>
  <c r="E16"/>
  <c r="E17"/>
  <c r="E19" s="1"/>
  <c r="W19" s="1"/>
  <c r="W16" l="1"/>
  <c r="W17"/>
</calcChain>
</file>

<file path=xl/sharedStrings.xml><?xml version="1.0" encoding="utf-8"?>
<sst xmlns="http://schemas.openxmlformats.org/spreadsheetml/2006/main" count="478" uniqueCount="56">
  <si>
    <t>Fecha</t>
  </si>
  <si>
    <t>Dia Laborable</t>
  </si>
  <si>
    <t>Intervalo</t>
  </si>
  <si>
    <t>Vehiculos Ligeros</t>
  </si>
  <si>
    <t>Semi-Trayler</t>
  </si>
  <si>
    <t>Trayler</t>
  </si>
  <si>
    <t>Total</t>
  </si>
  <si>
    <t>Sábado</t>
  </si>
  <si>
    <t>00:00 - 24:00</t>
  </si>
  <si>
    <t>Domingo</t>
  </si>
  <si>
    <t>Lunes</t>
  </si>
  <si>
    <t>Martes</t>
  </si>
  <si>
    <t>Miercoles</t>
  </si>
  <si>
    <t>Jueves</t>
  </si>
  <si>
    <t>Viernes</t>
  </si>
  <si>
    <t>Contar los Días - 7</t>
  </si>
  <si>
    <t>Promedio</t>
  </si>
  <si>
    <t>SENTIDO</t>
  </si>
  <si>
    <t>Vehiculos Pesados</t>
  </si>
  <si>
    <t>Total Vehic. Hora</t>
  </si>
  <si>
    <r>
      <t>Autos (M</t>
    </r>
    <r>
      <rPr>
        <b/>
        <sz val="8"/>
        <rFont val="Arial"/>
        <family val="2"/>
      </rPr>
      <t>1</t>
    </r>
    <r>
      <rPr>
        <b/>
        <sz val="10"/>
        <rFont val="Arial"/>
        <family val="2"/>
      </rPr>
      <t>)</t>
    </r>
  </si>
  <si>
    <t>Camit. Rural</t>
  </si>
  <si>
    <r>
      <t>Combi (M</t>
    </r>
    <r>
      <rPr>
        <b/>
        <sz val="8"/>
        <rFont val="Arial"/>
        <family val="2"/>
      </rPr>
      <t>2</t>
    </r>
    <r>
      <rPr>
        <b/>
        <sz val="10"/>
        <rFont val="Arial"/>
        <family val="2"/>
      </rPr>
      <t>)</t>
    </r>
  </si>
  <si>
    <r>
      <t>Minibus (M</t>
    </r>
    <r>
      <rPr>
        <b/>
        <sz val="8"/>
        <rFont val="Arial"/>
        <family val="2"/>
      </rPr>
      <t>2</t>
    </r>
    <r>
      <rPr>
        <b/>
        <sz val="10"/>
        <rFont val="Arial"/>
        <family val="2"/>
      </rPr>
      <t>)</t>
    </r>
  </si>
  <si>
    <t>Omnibus</t>
  </si>
  <si>
    <t>Camiones</t>
  </si>
  <si>
    <t>B2</t>
  </si>
  <si>
    <t>B3</t>
  </si>
  <si>
    <t>B4-1</t>
  </si>
  <si>
    <t>C2</t>
  </si>
  <si>
    <t>C3</t>
  </si>
  <si>
    <t>C4</t>
  </si>
  <si>
    <t>8X4</t>
  </si>
  <si>
    <t>T2S3</t>
  </si>
  <si>
    <t>C2R2</t>
  </si>
  <si>
    <t>C2R3</t>
  </si>
  <si>
    <t>C3R2</t>
  </si>
  <si>
    <t>C3R3</t>
  </si>
  <si>
    <t>C3R4</t>
  </si>
  <si>
    <t>FCE</t>
  </si>
  <si>
    <t>VDMA (Valor Inteiro)</t>
  </si>
  <si>
    <t>T2S1 / T2S2</t>
  </si>
  <si>
    <t>T3S1 / T3S2</t>
  </si>
  <si>
    <t>&gt;T3S3</t>
  </si>
  <si>
    <t>AUTO</t>
  </si>
  <si>
    <t>PESA</t>
  </si>
  <si>
    <t>X</t>
  </si>
  <si>
    <t/>
  </si>
  <si>
    <t>ESTUDIO DE CONTEO SARA  KM 00+00 - KM 04 + 4+400</t>
  </si>
  <si>
    <t>ESTUDIO  DE CONTEO JNR CONSULTORES S.A. KM 00+00 - KM 05+280</t>
  </si>
  <si>
    <t>Panamericana Norte a Ventanilla - Norte-Sul</t>
  </si>
  <si>
    <t>Panamericana Norte a Ventanilla - Sul-Norte</t>
  </si>
  <si>
    <t>Calculo VDMS</t>
  </si>
  <si>
    <r>
      <t>VMDS</t>
    </r>
    <r>
      <rPr>
        <i/>
        <sz val="11"/>
        <color theme="1"/>
        <rFont val="Arial"/>
        <family val="2"/>
      </rPr>
      <t xml:space="preserve"> = 1/7 (5 * ½ *(TDH</t>
    </r>
    <r>
      <rPr>
        <i/>
        <vertAlign val="subscript"/>
        <sz val="11"/>
        <color theme="1"/>
        <rFont val="Arial"/>
        <family val="2"/>
      </rPr>
      <t xml:space="preserve">Lunes </t>
    </r>
    <r>
      <rPr>
        <i/>
        <sz val="11"/>
        <color theme="1"/>
        <rFont val="Arial"/>
        <family val="2"/>
      </rPr>
      <t xml:space="preserve"> + TDH</t>
    </r>
    <r>
      <rPr>
        <i/>
        <vertAlign val="subscript"/>
        <sz val="11"/>
        <color theme="1"/>
        <rFont val="Arial"/>
        <family val="2"/>
      </rPr>
      <t>Martes</t>
    </r>
    <r>
      <rPr>
        <i/>
        <sz val="11"/>
        <color theme="1"/>
        <rFont val="Arial"/>
        <family val="2"/>
      </rPr>
      <t>) + 2 TDF</t>
    </r>
    <r>
      <rPr>
        <i/>
        <vertAlign val="subscript"/>
        <sz val="11"/>
        <color theme="1"/>
        <rFont val="Arial"/>
        <family val="2"/>
      </rPr>
      <t>Domingo</t>
    </r>
    <r>
      <rPr>
        <i/>
        <sz val="11"/>
        <color theme="1"/>
        <rFont val="Arial"/>
        <family val="2"/>
      </rPr>
      <t>)</t>
    </r>
  </si>
  <si>
    <r>
      <t xml:space="preserve">VDMA = </t>
    </r>
    <r>
      <rPr>
        <i/>
        <sz val="11"/>
        <color theme="1"/>
        <rFont val="Calibri"/>
        <family val="2"/>
        <scheme val="minor"/>
      </rPr>
      <t>FCE*VDMS</t>
    </r>
  </si>
  <si>
    <t>-</t>
  </si>
</sst>
</file>

<file path=xl/styles.xml><?xml version="1.0" encoding="utf-8"?>
<styleSheet xmlns="http://schemas.openxmlformats.org/spreadsheetml/2006/main">
  <numFmts count="3">
    <numFmt numFmtId="165" formatCode="dd/mm/yy;@"/>
    <numFmt numFmtId="166" formatCode="dddd"/>
    <numFmt numFmtId="167" formatCode="#,##0.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vertAlign val="subscript"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7">
    <xf numFmtId="0" fontId="0" fillId="0" borderId="0" xfId="0"/>
    <xf numFmtId="165" fontId="0" fillId="0" borderId="12" xfId="0" applyNumberFormat="1" applyFill="1" applyBorder="1" applyAlignment="1">
      <alignment horizontal="center" vertical="center"/>
    </xf>
    <xf numFmtId="166" fontId="0" fillId="0" borderId="13" xfId="0" applyNumberFormat="1" applyFill="1" applyBorder="1" applyAlignment="1">
      <alignment horizontal="center" vertical="center"/>
    </xf>
    <xf numFmtId="3" fontId="0" fillId="0" borderId="13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165" fontId="0" fillId="0" borderId="9" xfId="0" applyNumberFormat="1" applyFill="1" applyBorder="1" applyAlignment="1">
      <alignment horizontal="center" vertical="center"/>
    </xf>
    <xf numFmtId="166" fontId="0" fillId="0" borderId="14" xfId="0" applyNumberFormat="1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14" fontId="2" fillId="0" borderId="15" xfId="0" applyNumberFormat="1" applyFont="1" applyFill="1" applyBorder="1" applyAlignment="1">
      <alignment horizontal="left" vertical="center"/>
    </xf>
    <xf numFmtId="0" fontId="0" fillId="0" borderId="16" xfId="0" applyBorder="1"/>
    <xf numFmtId="0" fontId="2" fillId="0" borderId="16" xfId="0" applyFont="1" applyFill="1" applyBorder="1" applyAlignment="1">
      <alignment horizontal="right" vertical="center" wrapText="1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2" fillId="0" borderId="0" xfId="0" applyNumberFormat="1" applyFont="1" applyBorder="1" applyProtection="1">
      <protection hidden="1"/>
    </xf>
    <xf numFmtId="0" fontId="2" fillId="0" borderId="0" xfId="0" applyNumberFormat="1" applyFont="1" applyBorder="1" applyAlignment="1" applyProtection="1">
      <protection hidden="1"/>
    </xf>
    <xf numFmtId="0" fontId="2" fillId="2" borderId="18" xfId="0" applyFont="1" applyFill="1" applyBorder="1" applyAlignment="1">
      <alignment horizontal="centerContinuous" vertical="distributed"/>
    </xf>
    <xf numFmtId="0" fontId="2" fillId="2" borderId="19" xfId="0" applyFont="1" applyFill="1" applyBorder="1" applyAlignment="1">
      <alignment horizontal="centerContinuous" vertical="distributed"/>
    </xf>
    <xf numFmtId="0" fontId="2" fillId="2" borderId="1" xfId="0" applyFont="1" applyFill="1" applyBorder="1" applyAlignment="1">
      <alignment horizontal="centerContinuous" vertical="distributed"/>
    </xf>
    <xf numFmtId="0" fontId="2" fillId="2" borderId="19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3" fontId="0" fillId="0" borderId="14" xfId="0" quotePrefix="1" applyNumberFormat="1" applyFill="1" applyBorder="1" applyAlignment="1">
      <alignment horizontal="center" vertical="center"/>
    </xf>
    <xf numFmtId="0" fontId="1" fillId="0" borderId="24" xfId="0" applyFont="1" applyBorder="1"/>
    <xf numFmtId="0" fontId="0" fillId="0" borderId="24" xfId="0" applyBorder="1"/>
    <xf numFmtId="0" fontId="0" fillId="0" borderId="17" xfId="0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Continuous" vertical="distributed"/>
    </xf>
    <xf numFmtId="0" fontId="2" fillId="3" borderId="19" xfId="0" applyFont="1" applyFill="1" applyBorder="1" applyAlignment="1">
      <alignment horizontal="centerContinuous" vertical="distributed"/>
    </xf>
    <xf numFmtId="0" fontId="2" fillId="3" borderId="1" xfId="0" applyFont="1" applyFill="1" applyBorder="1" applyAlignment="1">
      <alignment horizontal="centerContinuous" vertical="distributed"/>
    </xf>
    <xf numFmtId="0" fontId="2" fillId="3" borderId="19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2" fillId="3" borderId="9" xfId="0" applyFont="1" applyFill="1" applyBorder="1" applyAlignment="1">
      <alignment horizontal="centerContinuous" vertical="center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2" fontId="0" fillId="0" borderId="0" xfId="0" applyNumberFormat="1" applyFill="1" applyBorder="1" applyAlignment="1">
      <alignment horizontal="center"/>
    </xf>
    <xf numFmtId="167" fontId="2" fillId="0" borderId="16" xfId="0" applyNumberFormat="1" applyFont="1" applyFill="1" applyBorder="1" applyAlignment="1">
      <alignment horizontal="center" vertical="center"/>
    </xf>
    <xf numFmtId="167" fontId="2" fillId="0" borderId="17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4" fontId="2" fillId="0" borderId="16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2" fontId="0" fillId="0" borderId="0" xfId="0" applyNumberFormat="1" applyAlignment="1">
      <alignment horizontal="center"/>
    </xf>
    <xf numFmtId="10" fontId="0" fillId="0" borderId="0" xfId="1" applyNumberFormat="1" applyFont="1"/>
    <xf numFmtId="0" fontId="0" fillId="0" borderId="0" xfId="0" quotePrefix="1"/>
    <xf numFmtId="2" fontId="0" fillId="0" borderId="16" xfId="0" applyNumberForma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Alignment="1">
      <alignment horizontal="left"/>
    </xf>
    <xf numFmtId="0" fontId="2" fillId="4" borderId="23" xfId="0" applyFon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3" fontId="0" fillId="4" borderId="14" xfId="0" quotePrefix="1" applyNumberFormat="1" applyFill="1" applyBorder="1" applyAlignment="1">
      <alignment horizontal="center" vertical="center"/>
    </xf>
    <xf numFmtId="3" fontId="0" fillId="4" borderId="14" xfId="0" applyNumberForma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0" fontId="0" fillId="0" borderId="10" xfId="0" applyBorder="1"/>
    <xf numFmtId="0" fontId="2" fillId="2" borderId="0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9" fillId="0" borderId="0" xfId="0" applyFont="1"/>
    <xf numFmtId="3" fontId="15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/>
    </xf>
    <xf numFmtId="0" fontId="9" fillId="0" borderId="0" xfId="0" applyFont="1" applyBorder="1"/>
  </cellXfs>
  <cellStyles count="2">
    <cellStyle name="Normal" xfId="0" builtinId="0"/>
    <cellStyle name="Porcentagem" xfId="1" builtinId="5"/>
  </cellStyles>
  <dxfs count="54"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9.7604120944606645E-2"/>
          <c:y val="0.13342823203747439"/>
          <c:w val="0.77099490672003346"/>
          <c:h val="0.54552161475670968"/>
        </c:manualLayout>
      </c:layout>
      <c:barChart>
        <c:barDir val="col"/>
        <c:grouping val="clustered"/>
        <c:ser>
          <c:idx val="0"/>
          <c:order val="0"/>
          <c:tx>
            <c:strRef>
              <c:f>'Comp. VDMA'!$B$2</c:f>
              <c:strCache>
                <c:ptCount val="1"/>
                <c:pt idx="0">
                  <c:v>ESTUDIO DE CONTEO SARA  KM 00+00 - KM 04 + 4+400</c:v>
                </c:pt>
              </c:strCache>
            </c:strRef>
          </c:tx>
          <c:cat>
            <c:strRef>
              <c:f>'Comp. VDMA'!$E$25:$W$25</c:f>
              <c:strCache>
                <c:ptCount val="18"/>
                <c:pt idx="0">
                  <c:v>Autos (M1)</c:v>
                </c:pt>
                <c:pt idx="1">
                  <c:v>Camit. Rural</c:v>
                </c:pt>
                <c:pt idx="2">
                  <c:v>Combi (M2)</c:v>
                </c:pt>
                <c:pt idx="3">
                  <c:v>Minibus (M2)</c:v>
                </c:pt>
                <c:pt idx="4">
                  <c:v>Omnibus-B2</c:v>
                </c:pt>
                <c:pt idx="5">
                  <c:v>Omnibus-B3</c:v>
                </c:pt>
                <c:pt idx="6">
                  <c:v>Camiones-C2</c:v>
                </c:pt>
                <c:pt idx="7">
                  <c:v>Camiones-C3</c:v>
                </c:pt>
                <c:pt idx="8">
                  <c:v>Camiones-C4</c:v>
                </c:pt>
                <c:pt idx="9">
                  <c:v>Semi-Trayler-T2S1 / T2S2</c:v>
                </c:pt>
                <c:pt idx="10">
                  <c:v>Semi-Trayler-T2S3</c:v>
                </c:pt>
                <c:pt idx="11">
                  <c:v>Semi-Trayler-T3S1 / T3S2</c:v>
                </c:pt>
                <c:pt idx="12">
                  <c:v>Semi-Trayler-&gt;T3S3</c:v>
                </c:pt>
                <c:pt idx="13">
                  <c:v>Trayler-C2R2</c:v>
                </c:pt>
                <c:pt idx="14">
                  <c:v>Trayler-C2R3</c:v>
                </c:pt>
                <c:pt idx="15">
                  <c:v>Trayler-C3R2</c:v>
                </c:pt>
                <c:pt idx="16">
                  <c:v>Trayler-C3R3</c:v>
                </c:pt>
                <c:pt idx="17">
                  <c:v>Total Vehic. Hora</c:v>
                </c:pt>
              </c:strCache>
            </c:strRef>
          </c:cat>
          <c:val>
            <c:numRef>
              <c:f>'Comp. VDMA'!$E$36:$W$36</c:f>
              <c:numCache>
                <c:formatCode>#,##0</c:formatCode>
                <c:ptCount val="18"/>
                <c:pt idx="0">
                  <c:v>7372.4842285714294</c:v>
                </c:pt>
                <c:pt idx="1">
                  <c:v>542.97231428571422</c:v>
                </c:pt>
                <c:pt idx="2">
                  <c:v>47.552142857142861</c:v>
                </c:pt>
                <c:pt idx="3">
                  <c:v>573.99094285714284</c:v>
                </c:pt>
                <c:pt idx="4">
                  <c:v>127.40037142857143</c:v>
                </c:pt>
                <c:pt idx="5">
                  <c:v>8.0056571428571424</c:v>
                </c:pt>
                <c:pt idx="6">
                  <c:v>442.93368571428573</c:v>
                </c:pt>
                <c:pt idx="7">
                  <c:v>77.295999999999992</c:v>
                </c:pt>
                <c:pt idx="8">
                  <c:v>4.8309999999999995</c:v>
                </c:pt>
                <c:pt idx="9">
                  <c:v>5.5211428571428574</c:v>
                </c:pt>
                <c:pt idx="10">
                  <c:v>6.9014285714285712</c:v>
                </c:pt>
                <c:pt idx="11">
                  <c:v>30.366285714285713</c:v>
                </c:pt>
                <c:pt idx="12">
                  <c:v>156.80045714285711</c:v>
                </c:pt>
                <c:pt idx="13">
                  <c:v>0.82817142857142845</c:v>
                </c:pt>
                <c:pt idx="14">
                  <c:v>0.13802857142857142</c:v>
                </c:pt>
                <c:pt idx="15">
                  <c:v>0.69014285714285717</c:v>
                </c:pt>
                <c:pt idx="16">
                  <c:v>0.55211428571428567</c:v>
                </c:pt>
                <c:pt idx="17">
                  <c:v>9373</c:v>
                </c:pt>
              </c:numCache>
            </c:numRef>
          </c:val>
        </c:ser>
        <c:ser>
          <c:idx val="1"/>
          <c:order val="1"/>
          <c:tx>
            <c:strRef>
              <c:f>'Comp. VDMA'!$B$40</c:f>
              <c:strCache>
                <c:ptCount val="1"/>
                <c:pt idx="0">
                  <c:v>ESTUDIO  DE CONTEO JNR CONSULTORES S.A. KM 00+00 - KM 05+280</c:v>
                </c:pt>
              </c:strCache>
            </c:strRef>
          </c:tx>
          <c:cat>
            <c:strRef>
              <c:f>'Comp. VDMA'!$E$25:$W$25</c:f>
              <c:strCache>
                <c:ptCount val="18"/>
                <c:pt idx="0">
                  <c:v>Autos (M1)</c:v>
                </c:pt>
                <c:pt idx="1">
                  <c:v>Camit. Rural</c:v>
                </c:pt>
                <c:pt idx="2">
                  <c:v>Combi (M2)</c:v>
                </c:pt>
                <c:pt idx="3">
                  <c:v>Minibus (M2)</c:v>
                </c:pt>
                <c:pt idx="4">
                  <c:v>Omnibus-B2</c:v>
                </c:pt>
                <c:pt idx="5">
                  <c:v>Omnibus-B3</c:v>
                </c:pt>
                <c:pt idx="6">
                  <c:v>Camiones-C2</c:v>
                </c:pt>
                <c:pt idx="7">
                  <c:v>Camiones-C3</c:v>
                </c:pt>
                <c:pt idx="8">
                  <c:v>Camiones-C4</c:v>
                </c:pt>
                <c:pt idx="9">
                  <c:v>Semi-Trayler-T2S1 / T2S2</c:v>
                </c:pt>
                <c:pt idx="10">
                  <c:v>Semi-Trayler-T2S3</c:v>
                </c:pt>
                <c:pt idx="11">
                  <c:v>Semi-Trayler-T3S1 / T3S2</c:v>
                </c:pt>
                <c:pt idx="12">
                  <c:v>Semi-Trayler-&gt;T3S3</c:v>
                </c:pt>
                <c:pt idx="13">
                  <c:v>Trayler-C2R2</c:v>
                </c:pt>
                <c:pt idx="14">
                  <c:v>Trayler-C2R3</c:v>
                </c:pt>
                <c:pt idx="15">
                  <c:v>Trayler-C3R2</c:v>
                </c:pt>
                <c:pt idx="16">
                  <c:v>Trayler-C3R3</c:v>
                </c:pt>
                <c:pt idx="17">
                  <c:v>Total Vehic. Hora</c:v>
                </c:pt>
              </c:strCache>
            </c:strRef>
          </c:cat>
          <c:val>
            <c:numRef>
              <c:f>'Comp. VDMA'!$E$72:$W$72</c:f>
              <c:numCache>
                <c:formatCode>#,##0</c:formatCode>
                <c:ptCount val="18"/>
                <c:pt idx="0">
                  <c:v>6475.7239714285706</c:v>
                </c:pt>
                <c:pt idx="1">
                  <c:v>354.66582857142856</c:v>
                </c:pt>
                <c:pt idx="2">
                  <c:v>140.90065714285711</c:v>
                </c:pt>
                <c:pt idx="3">
                  <c:v>418.16622857142858</c:v>
                </c:pt>
                <c:pt idx="4">
                  <c:v>157.28355714285712</c:v>
                </c:pt>
                <c:pt idx="5">
                  <c:v>3.2436714285714281</c:v>
                </c:pt>
                <c:pt idx="6">
                  <c:v>419.95192857142854</c:v>
                </c:pt>
                <c:pt idx="7">
                  <c:v>86.88898571428571</c:v>
                </c:pt>
                <c:pt idx="8">
                  <c:v>3.6577571428571427</c:v>
                </c:pt>
                <c:pt idx="9">
                  <c:v>7.0394571428571426</c:v>
                </c:pt>
                <c:pt idx="10">
                  <c:v>15.873285714285712</c:v>
                </c:pt>
                <c:pt idx="11">
                  <c:v>17.529628571428571</c:v>
                </c:pt>
                <c:pt idx="12">
                  <c:v>211.32174285714282</c:v>
                </c:pt>
                <c:pt idx="13">
                  <c:v>4.1408571428571426</c:v>
                </c:pt>
                <c:pt idx="14">
                  <c:v>17.943714285714282</c:v>
                </c:pt>
                <c:pt idx="15">
                  <c:v>5.1760714285714275</c:v>
                </c:pt>
                <c:pt idx="16">
                  <c:v>3.7957857142857141</c:v>
                </c:pt>
                <c:pt idx="17">
                  <c:v>8343.3031285714278</c:v>
                </c:pt>
              </c:numCache>
            </c:numRef>
          </c:val>
        </c:ser>
        <c:dLbls/>
        <c:axId val="135156864"/>
        <c:axId val="135158400"/>
      </c:barChart>
      <c:catAx>
        <c:axId val="135156864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135158400"/>
        <c:crosses val="autoZero"/>
        <c:auto val="1"/>
        <c:lblAlgn val="ctr"/>
        <c:lblOffset val="100"/>
      </c:catAx>
      <c:valAx>
        <c:axId val="1351584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 b="0">
                    <a:latin typeface="Arial Black" pitchFamily="34" charset="0"/>
                  </a:rPr>
                  <a:t>VDMA</a:t>
                </a:r>
              </a:p>
            </c:rich>
          </c:tx>
          <c:layout/>
        </c:title>
        <c:numFmt formatCode="#,##0" sourceLinked="1"/>
        <c:majorTickMark val="none"/>
        <c:tickLblPos val="nextTo"/>
        <c:crossAx val="135156864"/>
        <c:crosses val="autoZero"/>
        <c:crossBetween val="between"/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051676" cy="601413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GPR-01-Callao_Peru\TECNICA\PESQUISAS\Tabula&#231;&#227;o\Tabula&#231;&#227;o%207%20dias\Tabula&#231;&#227;o%20-%20%20Estaci&#243;n%20E1%20-%20Km%203%20+%20400%20-%20Sentido%20Ventanill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ción E1_Contagens"/>
      <sheetName val="E1_ Gráficos 01"/>
      <sheetName val="E1_ Gráficos 02"/>
      <sheetName val="Estación E1_Resumo 01"/>
      <sheetName val="Estación E1_Resumo 02"/>
      <sheetName val="Estación E1_Resumo 03"/>
      <sheetName val="Estación E1_Resumo 04"/>
    </sheetNames>
    <sheetDataSet>
      <sheetData sheetId="0"/>
      <sheetData sheetId="1">
        <row r="7">
          <cell r="O7" t="str">
            <v>VEHICULOS LIGEROS</v>
          </cell>
          <cell r="P7" t="str">
            <v>VEHICULOS PESADOS</v>
          </cell>
          <cell r="Q7" t="str">
            <v>TRAYLER</v>
          </cell>
          <cell r="R7" t="str">
            <v>TOTAL</v>
          </cell>
        </row>
        <row r="10">
          <cell r="B10" t="str">
            <v>00:00-01:00</v>
          </cell>
          <cell r="O10">
            <v>961</v>
          </cell>
          <cell r="P10">
            <v>39</v>
          </cell>
          <cell r="Q10">
            <v>0</v>
          </cell>
          <cell r="R10">
            <v>1000</v>
          </cell>
        </row>
        <row r="11">
          <cell r="B11" t="str">
            <v>01:00-02:00</v>
          </cell>
          <cell r="O11">
            <v>549</v>
          </cell>
          <cell r="P11">
            <v>15</v>
          </cell>
          <cell r="Q11">
            <v>2</v>
          </cell>
          <cell r="R11">
            <v>566</v>
          </cell>
        </row>
        <row r="12">
          <cell r="B12" t="str">
            <v>02:00-03:00</v>
          </cell>
          <cell r="O12">
            <v>463</v>
          </cell>
          <cell r="P12">
            <v>29</v>
          </cell>
          <cell r="Q12">
            <v>2</v>
          </cell>
          <cell r="R12">
            <v>494</v>
          </cell>
        </row>
        <row r="13">
          <cell r="B13" t="str">
            <v>03:00-04:00</v>
          </cell>
          <cell r="O13">
            <v>416</v>
          </cell>
          <cell r="P13">
            <v>32</v>
          </cell>
          <cell r="Q13">
            <v>3</v>
          </cell>
          <cell r="R13">
            <v>451</v>
          </cell>
        </row>
        <row r="14">
          <cell r="B14" t="str">
            <v>04:00-05:00</v>
          </cell>
          <cell r="O14">
            <v>662</v>
          </cell>
          <cell r="P14">
            <v>62</v>
          </cell>
          <cell r="Q14">
            <v>3</v>
          </cell>
          <cell r="R14">
            <v>727</v>
          </cell>
        </row>
        <row r="15">
          <cell r="B15" t="str">
            <v>05:00-06:00</v>
          </cell>
          <cell r="O15">
            <v>1016</v>
          </cell>
          <cell r="P15">
            <v>78</v>
          </cell>
          <cell r="Q15">
            <v>6</v>
          </cell>
          <cell r="R15">
            <v>1100</v>
          </cell>
        </row>
        <row r="16">
          <cell r="B16" t="str">
            <v>06:00-07:00</v>
          </cell>
          <cell r="O16">
            <v>2797</v>
          </cell>
          <cell r="P16">
            <v>178</v>
          </cell>
          <cell r="Q16">
            <v>3</v>
          </cell>
          <cell r="R16">
            <v>2978</v>
          </cell>
        </row>
        <row r="17">
          <cell r="B17" t="str">
            <v>07:00-08:00</v>
          </cell>
          <cell r="O17">
            <v>4238</v>
          </cell>
          <cell r="P17">
            <v>337</v>
          </cell>
          <cell r="Q17">
            <v>4</v>
          </cell>
          <cell r="R17">
            <v>4579</v>
          </cell>
        </row>
        <row r="18">
          <cell r="B18" t="str">
            <v>08:00-09:00</v>
          </cell>
          <cell r="O18">
            <v>3447</v>
          </cell>
          <cell r="P18">
            <v>352</v>
          </cell>
          <cell r="Q18">
            <v>11</v>
          </cell>
          <cell r="R18">
            <v>3810</v>
          </cell>
        </row>
        <row r="19">
          <cell r="B19" t="str">
            <v>09:00-10:00</v>
          </cell>
          <cell r="O19">
            <v>3435</v>
          </cell>
          <cell r="P19">
            <v>364</v>
          </cell>
          <cell r="Q19">
            <v>63</v>
          </cell>
          <cell r="R19">
            <v>3862</v>
          </cell>
        </row>
        <row r="20">
          <cell r="B20" t="str">
            <v>10:00-11:00</v>
          </cell>
          <cell r="O20">
            <v>2942</v>
          </cell>
          <cell r="P20">
            <v>342</v>
          </cell>
          <cell r="Q20">
            <v>60</v>
          </cell>
          <cell r="R20">
            <v>3344</v>
          </cell>
        </row>
        <row r="21">
          <cell r="B21" t="str">
            <v>11:00-12:00</v>
          </cell>
          <cell r="O21">
            <v>2901</v>
          </cell>
          <cell r="P21">
            <v>371</v>
          </cell>
          <cell r="Q21">
            <v>56</v>
          </cell>
          <cell r="R21">
            <v>3328</v>
          </cell>
        </row>
        <row r="22">
          <cell r="B22" t="str">
            <v>12:00-13:00</v>
          </cell>
          <cell r="O22">
            <v>2847</v>
          </cell>
          <cell r="P22">
            <v>378</v>
          </cell>
          <cell r="Q22">
            <v>73</v>
          </cell>
          <cell r="R22">
            <v>3298</v>
          </cell>
        </row>
        <row r="23">
          <cell r="B23" t="str">
            <v>13:00-14:00</v>
          </cell>
          <cell r="O23">
            <v>2858</v>
          </cell>
          <cell r="P23">
            <v>366</v>
          </cell>
          <cell r="Q23">
            <v>80</v>
          </cell>
          <cell r="R23">
            <v>3304</v>
          </cell>
        </row>
        <row r="24">
          <cell r="B24" t="str">
            <v>14:00-15:00</v>
          </cell>
          <cell r="O24">
            <v>3319</v>
          </cell>
          <cell r="P24">
            <v>388</v>
          </cell>
          <cell r="Q24">
            <v>62</v>
          </cell>
          <cell r="R24">
            <v>3769</v>
          </cell>
        </row>
        <row r="25">
          <cell r="B25" t="str">
            <v>15:00-16:00</v>
          </cell>
          <cell r="O25">
            <v>3220</v>
          </cell>
          <cell r="P25">
            <v>379</v>
          </cell>
          <cell r="Q25">
            <v>66</v>
          </cell>
          <cell r="R25">
            <v>3665</v>
          </cell>
        </row>
        <row r="26">
          <cell r="B26" t="str">
            <v>16:00-17:00</v>
          </cell>
          <cell r="O26">
            <v>3414</v>
          </cell>
          <cell r="P26">
            <v>371</v>
          </cell>
          <cell r="Q26">
            <v>87</v>
          </cell>
          <cell r="R26">
            <v>3872</v>
          </cell>
        </row>
        <row r="27">
          <cell r="B27" t="str">
            <v>17:00-18:00</v>
          </cell>
          <cell r="O27">
            <v>3720</v>
          </cell>
          <cell r="P27">
            <v>330</v>
          </cell>
          <cell r="Q27">
            <v>94</v>
          </cell>
          <cell r="R27">
            <v>4144</v>
          </cell>
        </row>
        <row r="28">
          <cell r="B28" t="str">
            <v>18:00-19:00</v>
          </cell>
          <cell r="O28">
            <v>4118</v>
          </cell>
          <cell r="P28">
            <v>289</v>
          </cell>
          <cell r="Q28">
            <v>96</v>
          </cell>
          <cell r="R28">
            <v>4503</v>
          </cell>
        </row>
        <row r="29">
          <cell r="B29" t="str">
            <v>19:00-20:00</v>
          </cell>
          <cell r="O29">
            <v>3987</v>
          </cell>
          <cell r="P29">
            <v>201</v>
          </cell>
          <cell r="Q29">
            <v>76</v>
          </cell>
          <cell r="R29">
            <v>4264</v>
          </cell>
        </row>
        <row r="30">
          <cell r="B30" t="str">
            <v>20:00-21:00</v>
          </cell>
          <cell r="O30">
            <v>3660</v>
          </cell>
          <cell r="P30">
            <v>148</v>
          </cell>
          <cell r="Q30">
            <v>72</v>
          </cell>
          <cell r="R30">
            <v>3880</v>
          </cell>
        </row>
        <row r="31">
          <cell r="B31" t="str">
            <v>21:00-22:00</v>
          </cell>
          <cell r="O31">
            <v>2864</v>
          </cell>
          <cell r="P31">
            <v>107</v>
          </cell>
          <cell r="Q31">
            <v>10</v>
          </cell>
          <cell r="R31">
            <v>2981</v>
          </cell>
        </row>
        <row r="32">
          <cell r="B32" t="str">
            <v>22:00-23:00</v>
          </cell>
          <cell r="O32">
            <v>2243</v>
          </cell>
          <cell r="P32">
            <v>101</v>
          </cell>
          <cell r="Q32">
            <v>2</v>
          </cell>
          <cell r="R32">
            <v>2346</v>
          </cell>
        </row>
        <row r="33">
          <cell r="B33" t="str">
            <v>23:00-24:00</v>
          </cell>
          <cell r="O33">
            <v>1581</v>
          </cell>
          <cell r="P33">
            <v>64</v>
          </cell>
          <cell r="Q33">
            <v>3</v>
          </cell>
          <cell r="R33">
            <v>1648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XEY77"/>
  <sheetViews>
    <sheetView showGridLines="0" tabSelected="1" zoomScale="85" zoomScaleNormal="85" workbookViewId="0"/>
  </sheetViews>
  <sheetFormatPr defaultRowHeight="15"/>
  <cols>
    <col min="1" max="1" width="0.7109375" customWidth="1"/>
    <col min="2" max="2" width="12" customWidth="1"/>
    <col min="3" max="3" width="14" customWidth="1"/>
    <col min="4" max="4" width="13.140625" customWidth="1"/>
    <col min="5" max="5" width="17.42578125" bestFit="1" customWidth="1"/>
    <col min="6" max="9" width="11.5703125" customWidth="1"/>
    <col min="10" max="10" width="12.7109375" bestFit="1" customWidth="1"/>
    <col min="11" max="13" width="13.7109375" bestFit="1" customWidth="1"/>
    <col min="14" max="14" width="24.5703125" bestFit="1" customWidth="1"/>
    <col min="15" max="15" width="9.140625" hidden="1" customWidth="1"/>
    <col min="16" max="16" width="18.42578125" bestFit="1" customWidth="1"/>
    <col min="17" max="17" width="24.5703125" bestFit="1" customWidth="1"/>
    <col min="18" max="18" width="19.42578125" bestFit="1" customWidth="1"/>
    <col min="19" max="22" width="12.85546875" bestFit="1" customWidth="1"/>
  </cols>
  <sheetData>
    <row r="2" spans="2:23 16379:16379" ht="20.25">
      <c r="B2" s="14" t="s">
        <v>48</v>
      </c>
      <c r="C2" s="14"/>
    </row>
    <row r="4" spans="2:23 16379:16379" ht="15.75" thickBot="1">
      <c r="B4" s="15" t="s">
        <v>17</v>
      </c>
      <c r="C4" s="16" t="s">
        <v>50</v>
      </c>
      <c r="H4" s="103"/>
      <c r="I4" s="103" t="s">
        <v>55</v>
      </c>
      <c r="J4" s="103" t="s">
        <v>55</v>
      </c>
      <c r="K4" s="103" t="s">
        <v>55</v>
      </c>
      <c r="L4" s="103" t="s">
        <v>55</v>
      </c>
      <c r="M4" s="103" t="s">
        <v>55</v>
      </c>
      <c r="N4" s="103" t="s">
        <v>55</v>
      </c>
      <c r="O4" s="103"/>
      <c r="P4" s="103" t="s">
        <v>55</v>
      </c>
      <c r="Q4" s="103" t="s">
        <v>55</v>
      </c>
      <c r="R4" s="103" t="s">
        <v>55</v>
      </c>
      <c r="S4" s="103" t="s">
        <v>55</v>
      </c>
      <c r="T4" s="103" t="s">
        <v>55</v>
      </c>
      <c r="U4" s="103" t="s">
        <v>55</v>
      </c>
      <c r="V4" s="103" t="s">
        <v>55</v>
      </c>
      <c r="W4" s="103" t="s">
        <v>55</v>
      </c>
      <c r="XEY4" t="s">
        <v>55</v>
      </c>
    </row>
    <row r="5" spans="2:23 16379:16379">
      <c r="B5" s="77" t="s">
        <v>0</v>
      </c>
      <c r="C5" s="80" t="s">
        <v>1</v>
      </c>
      <c r="D5" s="83" t="s">
        <v>2</v>
      </c>
      <c r="E5" s="17" t="s">
        <v>3</v>
      </c>
      <c r="F5" s="18"/>
      <c r="G5" s="18"/>
      <c r="H5" s="19"/>
      <c r="I5" s="20" t="s">
        <v>18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87" t="s">
        <v>19</v>
      </c>
    </row>
    <row r="6" spans="2:23 16379:16379" ht="15" customHeight="1">
      <c r="B6" s="78"/>
      <c r="C6" s="81"/>
      <c r="D6" s="84"/>
      <c r="E6" s="86" t="s">
        <v>20</v>
      </c>
      <c r="F6" s="86" t="s">
        <v>21</v>
      </c>
      <c r="G6" s="86" t="s">
        <v>22</v>
      </c>
      <c r="H6" s="86" t="s">
        <v>23</v>
      </c>
      <c r="I6" s="21" t="s">
        <v>24</v>
      </c>
      <c r="J6" s="22"/>
      <c r="K6" s="21" t="s">
        <v>25</v>
      </c>
      <c r="L6" s="22"/>
      <c r="M6" s="22"/>
      <c r="N6" s="21" t="s">
        <v>4</v>
      </c>
      <c r="O6" s="22"/>
      <c r="P6" s="22"/>
      <c r="Q6" s="22"/>
      <c r="R6" s="22"/>
      <c r="S6" s="21" t="s">
        <v>5</v>
      </c>
      <c r="T6" s="22"/>
      <c r="U6" s="22"/>
      <c r="V6" s="22"/>
      <c r="W6" s="88"/>
    </row>
    <row r="7" spans="2:23 16379:16379" ht="15.75" thickBot="1">
      <c r="B7" s="79"/>
      <c r="C7" s="82"/>
      <c r="D7" s="85"/>
      <c r="E7" s="98"/>
      <c r="F7" s="98"/>
      <c r="G7" s="82"/>
      <c r="H7" s="82"/>
      <c r="I7" s="24" t="s">
        <v>26</v>
      </c>
      <c r="J7" s="25" t="s">
        <v>27</v>
      </c>
      <c r="K7" s="25" t="s">
        <v>29</v>
      </c>
      <c r="L7" s="25" t="s">
        <v>30</v>
      </c>
      <c r="M7" s="25" t="s">
        <v>31</v>
      </c>
      <c r="N7" s="25" t="s">
        <v>41</v>
      </c>
      <c r="O7" s="25"/>
      <c r="P7" s="25" t="s">
        <v>33</v>
      </c>
      <c r="Q7" s="25" t="s">
        <v>42</v>
      </c>
      <c r="R7" s="25" t="s">
        <v>43</v>
      </c>
      <c r="S7" s="25" t="s">
        <v>34</v>
      </c>
      <c r="T7" s="25" t="s">
        <v>35</v>
      </c>
      <c r="U7" s="25" t="s">
        <v>36</v>
      </c>
      <c r="V7" s="25" t="s">
        <v>37</v>
      </c>
      <c r="W7" s="89"/>
    </row>
    <row r="8" spans="2:23 16379:16379" ht="14.25" customHeight="1" thickBot="1">
      <c r="B8" s="36" t="str">
        <f>B5</f>
        <v>Fecha</v>
      </c>
      <c r="C8" s="37" t="str">
        <f>C5</f>
        <v>Dia Laborable</v>
      </c>
      <c r="D8" s="38" t="str">
        <f>D5</f>
        <v>Intervalo</v>
      </c>
      <c r="E8" s="102" t="str">
        <f>E6</f>
        <v>Autos (M1)</v>
      </c>
      <c r="F8" s="102" t="str">
        <f>F6</f>
        <v>Camit. Rural</v>
      </c>
      <c r="G8" s="37" t="str">
        <f>G6</f>
        <v>Combi (M2)</v>
      </c>
      <c r="H8" s="37" t="str">
        <f>H6</f>
        <v>Minibus (M2)</v>
      </c>
      <c r="I8" s="99" t="str">
        <f>CONCATENATE(I6,I4,I7)</f>
        <v>Omnibus-B2</v>
      </c>
      <c r="J8" s="100" t="str">
        <f>CONCATENATE(I6,I4,J7)</f>
        <v>Omnibus-B3</v>
      </c>
      <c r="K8" s="100" t="str">
        <f>CONCATENATE(K6,K4,K7)</f>
        <v>Camiones-C2</v>
      </c>
      <c r="L8" s="100" t="str">
        <f>CONCATENATE(K6,L4,L7)</f>
        <v>Camiones-C3</v>
      </c>
      <c r="M8" s="100" t="str">
        <f>CONCATENATE(K6,M4,M7)</f>
        <v>Camiones-C4</v>
      </c>
      <c r="N8" s="100" t="str">
        <f>CONCATENATE(N6,N4,N7)</f>
        <v>Semi-Trayler-T2S1 / T2S2</v>
      </c>
      <c r="O8" s="100"/>
      <c r="P8" s="100" t="str">
        <f>CONCATENATE(N6,P4,P7)</f>
        <v>Semi-Trayler-T2S3</v>
      </c>
      <c r="Q8" s="100" t="str">
        <f>CONCATENATE(N6,Q4,Q7)</f>
        <v>Semi-Trayler-T3S1 / T3S2</v>
      </c>
      <c r="R8" s="100" t="str">
        <f>CONCATENATE(N6,R4,R7)</f>
        <v>Semi-Trayler-&gt;T3S3</v>
      </c>
      <c r="S8" s="100" t="str">
        <f>CONCATENATE(S6,S4,S7)</f>
        <v>Trayler-C2R2</v>
      </c>
      <c r="T8" s="100" t="str">
        <f>CONCATENATE(S6,T4,T7)</f>
        <v>Trayler-C2R3</v>
      </c>
      <c r="U8" s="100" t="str">
        <f>CONCATENATE(S6,U4,U7)</f>
        <v>Trayler-C3R2</v>
      </c>
      <c r="V8" s="100" t="str">
        <f>CONCATENATE(S6,V4,V7)</f>
        <v>Trayler-C3R3</v>
      </c>
      <c r="W8" s="35" t="s">
        <v>19</v>
      </c>
    </row>
    <row r="9" spans="2:23 16379:16379">
      <c r="B9" s="1">
        <v>40446</v>
      </c>
      <c r="C9" s="2" t="s">
        <v>7</v>
      </c>
      <c r="D9" s="26" t="s">
        <v>8</v>
      </c>
      <c r="E9" s="3">
        <v>8361</v>
      </c>
      <c r="F9" s="3">
        <v>504</v>
      </c>
      <c r="G9" s="3">
        <v>90</v>
      </c>
      <c r="H9" s="3">
        <v>579</v>
      </c>
      <c r="I9" s="3">
        <v>99</v>
      </c>
      <c r="J9" s="4">
        <v>6</v>
      </c>
      <c r="K9" s="4">
        <v>377</v>
      </c>
      <c r="L9" s="4">
        <v>58</v>
      </c>
      <c r="M9" s="4">
        <v>2</v>
      </c>
      <c r="N9" s="4">
        <v>0</v>
      </c>
      <c r="O9" s="4"/>
      <c r="P9" s="4">
        <v>1</v>
      </c>
      <c r="Q9" s="4">
        <v>13</v>
      </c>
      <c r="R9" s="4">
        <v>28</v>
      </c>
      <c r="S9" s="4">
        <v>0</v>
      </c>
      <c r="T9" s="4">
        <v>0</v>
      </c>
      <c r="U9" s="4">
        <v>0</v>
      </c>
      <c r="V9" s="4">
        <v>2</v>
      </c>
      <c r="W9" s="4">
        <f>SUM(E9:V9)</f>
        <v>10120</v>
      </c>
    </row>
    <row r="10" spans="2:23 16379:16379">
      <c r="B10" s="5">
        <v>40447</v>
      </c>
      <c r="C10" s="6" t="s">
        <v>9</v>
      </c>
      <c r="D10" s="27" t="s">
        <v>8</v>
      </c>
      <c r="E10" s="28">
        <v>8654</v>
      </c>
      <c r="F10" s="28">
        <v>302</v>
      </c>
      <c r="G10" s="28">
        <v>44</v>
      </c>
      <c r="H10" s="28">
        <v>578</v>
      </c>
      <c r="I10" s="28">
        <v>88</v>
      </c>
      <c r="J10" s="28">
        <v>0</v>
      </c>
      <c r="K10" s="28">
        <v>132</v>
      </c>
      <c r="L10" s="28">
        <v>15</v>
      </c>
      <c r="M10" s="28">
        <v>0</v>
      </c>
      <c r="N10" s="28">
        <v>0</v>
      </c>
      <c r="O10" s="28"/>
      <c r="P10" s="28">
        <v>0</v>
      </c>
      <c r="Q10" s="28">
        <v>11</v>
      </c>
      <c r="R10" s="28">
        <v>17</v>
      </c>
      <c r="S10" s="28">
        <v>0</v>
      </c>
      <c r="T10" s="28">
        <v>0</v>
      </c>
      <c r="U10" s="28">
        <v>0</v>
      </c>
      <c r="V10" s="28">
        <v>0</v>
      </c>
      <c r="W10" s="8">
        <f>SUM(E10:V10)</f>
        <v>9841</v>
      </c>
    </row>
    <row r="11" spans="2:23 16379:16379">
      <c r="B11" s="5">
        <v>40448</v>
      </c>
      <c r="C11" s="6" t="s">
        <v>10</v>
      </c>
      <c r="D11" s="27" t="s">
        <v>8</v>
      </c>
      <c r="E11" s="7">
        <v>7612</v>
      </c>
      <c r="F11" s="7">
        <v>471</v>
      </c>
      <c r="G11" s="7">
        <v>37</v>
      </c>
      <c r="H11" s="7">
        <v>662</v>
      </c>
      <c r="I11" s="7">
        <v>150</v>
      </c>
      <c r="J11" s="7">
        <v>6</v>
      </c>
      <c r="K11" s="7">
        <v>527</v>
      </c>
      <c r="L11" s="7">
        <v>54</v>
      </c>
      <c r="M11" s="7">
        <v>2</v>
      </c>
      <c r="N11" s="7">
        <v>2</v>
      </c>
      <c r="O11" s="7"/>
      <c r="P11" s="7">
        <v>4</v>
      </c>
      <c r="Q11" s="7">
        <v>6</v>
      </c>
      <c r="R11" s="7">
        <v>10</v>
      </c>
      <c r="S11" s="7">
        <v>0</v>
      </c>
      <c r="T11" s="7">
        <v>0</v>
      </c>
      <c r="U11" s="7">
        <v>0</v>
      </c>
      <c r="V11" s="7">
        <v>0</v>
      </c>
      <c r="W11" s="8">
        <f>SUM(E11:V11)</f>
        <v>9543</v>
      </c>
    </row>
    <row r="12" spans="2:23 16379:16379">
      <c r="B12" s="5">
        <v>40449</v>
      </c>
      <c r="C12" s="6" t="s">
        <v>11</v>
      </c>
      <c r="D12" s="27" t="s">
        <v>8</v>
      </c>
      <c r="E12" s="7">
        <v>7476</v>
      </c>
      <c r="F12" s="7">
        <v>518</v>
      </c>
      <c r="G12" s="7">
        <v>43</v>
      </c>
      <c r="H12" s="7">
        <v>491</v>
      </c>
      <c r="I12" s="7">
        <v>192</v>
      </c>
      <c r="J12" s="7">
        <v>2</v>
      </c>
      <c r="K12" s="7">
        <v>672</v>
      </c>
      <c r="L12" s="7">
        <v>65</v>
      </c>
      <c r="M12" s="7">
        <v>3</v>
      </c>
      <c r="N12" s="7">
        <v>0</v>
      </c>
      <c r="O12" s="7"/>
      <c r="P12" s="7">
        <v>0</v>
      </c>
      <c r="Q12" s="7">
        <v>2</v>
      </c>
      <c r="R12" s="7">
        <v>19</v>
      </c>
      <c r="S12" s="7">
        <v>1</v>
      </c>
      <c r="T12" s="7">
        <v>0</v>
      </c>
      <c r="U12" s="7">
        <v>0</v>
      </c>
      <c r="V12" s="7">
        <v>1</v>
      </c>
      <c r="W12" s="8">
        <f>SUM(E12:V12)</f>
        <v>9485</v>
      </c>
    </row>
    <row r="13" spans="2:23 16379:16379">
      <c r="B13" s="5">
        <v>40450</v>
      </c>
      <c r="C13" s="6" t="s">
        <v>12</v>
      </c>
      <c r="D13" s="27" t="s">
        <v>8</v>
      </c>
      <c r="E13" s="7">
        <v>7294</v>
      </c>
      <c r="F13" s="7">
        <v>488</v>
      </c>
      <c r="G13" s="7">
        <v>31</v>
      </c>
      <c r="H13" s="7">
        <v>477</v>
      </c>
      <c r="I13" s="7">
        <v>140</v>
      </c>
      <c r="J13" s="7">
        <v>5</v>
      </c>
      <c r="K13" s="7">
        <v>690</v>
      </c>
      <c r="L13" s="7">
        <v>92</v>
      </c>
      <c r="M13" s="7">
        <v>2</v>
      </c>
      <c r="N13" s="7">
        <v>10</v>
      </c>
      <c r="O13" s="7"/>
      <c r="P13" s="7">
        <v>13</v>
      </c>
      <c r="Q13" s="7">
        <v>24</v>
      </c>
      <c r="R13" s="7">
        <v>208</v>
      </c>
      <c r="S13" s="7">
        <v>0</v>
      </c>
      <c r="T13" s="7">
        <v>0</v>
      </c>
      <c r="U13" s="7">
        <v>3</v>
      </c>
      <c r="V13" s="7">
        <v>0</v>
      </c>
      <c r="W13" s="8">
        <f>SUM(E13:V13)</f>
        <v>9477</v>
      </c>
    </row>
    <row r="14" spans="2:23 16379:16379">
      <c r="B14" s="5">
        <v>40451</v>
      </c>
      <c r="C14" s="6" t="s">
        <v>13</v>
      </c>
      <c r="D14" s="27" t="s">
        <v>8</v>
      </c>
      <c r="E14" s="7">
        <v>7560</v>
      </c>
      <c r="F14" s="7">
        <v>465</v>
      </c>
      <c r="G14" s="7">
        <v>35</v>
      </c>
      <c r="H14" s="7">
        <v>480</v>
      </c>
      <c r="I14" s="7">
        <v>179</v>
      </c>
      <c r="J14" s="7">
        <v>11</v>
      </c>
      <c r="K14" s="7">
        <v>694</v>
      </c>
      <c r="L14" s="7">
        <v>90</v>
      </c>
      <c r="M14" s="7">
        <v>6</v>
      </c>
      <c r="N14" s="7">
        <v>8</v>
      </c>
      <c r="O14" s="7"/>
      <c r="P14" s="7">
        <v>8</v>
      </c>
      <c r="Q14" s="7">
        <v>51</v>
      </c>
      <c r="R14" s="7">
        <v>225</v>
      </c>
      <c r="S14" s="7">
        <v>0</v>
      </c>
      <c r="T14" s="7">
        <v>0</v>
      </c>
      <c r="U14" s="7">
        <v>5</v>
      </c>
      <c r="V14" s="7">
        <v>0</v>
      </c>
      <c r="W14" s="8">
        <f>SUM(E14:V14)</f>
        <v>9817</v>
      </c>
    </row>
    <row r="15" spans="2:23 16379:16379" ht="15.75" thickBot="1">
      <c r="B15" s="5">
        <v>40452</v>
      </c>
      <c r="C15" s="6" t="s">
        <v>14</v>
      </c>
      <c r="D15" s="27" t="s">
        <v>8</v>
      </c>
      <c r="E15" s="7">
        <v>7432</v>
      </c>
      <c r="F15" s="7">
        <v>471</v>
      </c>
      <c r="G15" s="7">
        <v>33</v>
      </c>
      <c r="H15" s="7">
        <v>470</v>
      </c>
      <c r="I15" s="7">
        <v>155</v>
      </c>
      <c r="J15" s="7">
        <v>5</v>
      </c>
      <c r="K15" s="7">
        <v>657</v>
      </c>
      <c r="L15" s="7">
        <v>81</v>
      </c>
      <c r="M15" s="7">
        <v>6</v>
      </c>
      <c r="N15" s="7">
        <v>11</v>
      </c>
      <c r="O15" s="7"/>
      <c r="P15" s="7">
        <v>14</v>
      </c>
      <c r="Q15" s="7">
        <v>45</v>
      </c>
      <c r="R15" s="7">
        <v>182</v>
      </c>
      <c r="S15" s="7">
        <v>0</v>
      </c>
      <c r="T15" s="7">
        <v>1</v>
      </c>
      <c r="U15" s="7">
        <v>5</v>
      </c>
      <c r="V15" s="7">
        <v>4</v>
      </c>
      <c r="W15" s="8">
        <f>SUM(E15:V15)</f>
        <v>9572</v>
      </c>
    </row>
    <row r="16" spans="2:23 16379:16379" ht="15.75" thickBot="1">
      <c r="B16" s="9" t="s">
        <v>15</v>
      </c>
      <c r="C16" s="10"/>
      <c r="D16" s="11" t="s">
        <v>6</v>
      </c>
      <c r="E16" s="12">
        <f>SUM(E9:E15)</f>
        <v>54389</v>
      </c>
      <c r="F16" s="12">
        <f t="shared" ref="F16:W16" si="0">SUM(F9:F15)</f>
        <v>3219</v>
      </c>
      <c r="G16" s="12">
        <f t="shared" si="0"/>
        <v>313</v>
      </c>
      <c r="H16" s="12">
        <f t="shared" si="0"/>
        <v>3737</v>
      </c>
      <c r="I16" s="12">
        <f t="shared" si="0"/>
        <v>1003</v>
      </c>
      <c r="J16" s="12">
        <f t="shared" si="0"/>
        <v>35</v>
      </c>
      <c r="K16" s="12">
        <f t="shared" si="0"/>
        <v>3749</v>
      </c>
      <c r="L16" s="12">
        <f t="shared" si="0"/>
        <v>455</v>
      </c>
      <c r="M16" s="12">
        <f t="shared" si="0"/>
        <v>21</v>
      </c>
      <c r="N16" s="12">
        <f t="shared" si="0"/>
        <v>31</v>
      </c>
      <c r="O16" s="12">
        <f t="shared" si="0"/>
        <v>0</v>
      </c>
      <c r="P16" s="12">
        <f t="shared" si="0"/>
        <v>40</v>
      </c>
      <c r="Q16" s="12">
        <f t="shared" si="0"/>
        <v>152</v>
      </c>
      <c r="R16" s="12">
        <f t="shared" si="0"/>
        <v>689</v>
      </c>
      <c r="S16" s="12">
        <f t="shared" si="0"/>
        <v>1</v>
      </c>
      <c r="T16" s="12">
        <f t="shared" si="0"/>
        <v>1</v>
      </c>
      <c r="U16" s="12">
        <f t="shared" si="0"/>
        <v>13</v>
      </c>
      <c r="V16" s="12">
        <f t="shared" si="0"/>
        <v>7</v>
      </c>
      <c r="W16" s="13">
        <f t="shared" si="0"/>
        <v>67855</v>
      </c>
    </row>
    <row r="17" spans="2:39" ht="15.75" thickBot="1">
      <c r="B17" s="9" t="s">
        <v>15</v>
      </c>
      <c r="C17" s="10"/>
      <c r="D17" s="11" t="s">
        <v>16</v>
      </c>
      <c r="E17" s="12">
        <f>AVERAGE(E9:E15)</f>
        <v>7769.8571428571431</v>
      </c>
      <c r="F17" s="12">
        <f t="shared" ref="F17:W17" si="1">AVERAGE(F9:F15)</f>
        <v>459.85714285714283</v>
      </c>
      <c r="G17" s="12">
        <f t="shared" si="1"/>
        <v>44.714285714285715</v>
      </c>
      <c r="H17" s="12">
        <f t="shared" si="1"/>
        <v>533.85714285714289</v>
      </c>
      <c r="I17" s="12">
        <f t="shared" si="1"/>
        <v>143.28571428571428</v>
      </c>
      <c r="J17" s="12">
        <f t="shared" si="1"/>
        <v>5</v>
      </c>
      <c r="K17" s="12">
        <f t="shared" si="1"/>
        <v>535.57142857142856</v>
      </c>
      <c r="L17" s="12">
        <f t="shared" si="1"/>
        <v>65</v>
      </c>
      <c r="M17" s="12">
        <f t="shared" si="1"/>
        <v>3</v>
      </c>
      <c r="N17" s="12">
        <f t="shared" si="1"/>
        <v>4.4285714285714288</v>
      </c>
      <c r="O17" s="12"/>
      <c r="P17" s="12">
        <f t="shared" si="1"/>
        <v>5.7142857142857144</v>
      </c>
      <c r="Q17" s="12">
        <f t="shared" si="1"/>
        <v>21.714285714285715</v>
      </c>
      <c r="R17" s="12">
        <f t="shared" si="1"/>
        <v>98.428571428571431</v>
      </c>
      <c r="S17" s="12">
        <f t="shared" si="1"/>
        <v>0.14285714285714285</v>
      </c>
      <c r="T17" s="12">
        <f t="shared" si="1"/>
        <v>0.14285714285714285</v>
      </c>
      <c r="U17" s="12">
        <f t="shared" si="1"/>
        <v>1.8571428571428572</v>
      </c>
      <c r="V17" s="12">
        <f t="shared" si="1"/>
        <v>1</v>
      </c>
      <c r="W17" s="13">
        <f t="shared" si="1"/>
        <v>9693.5714285714294</v>
      </c>
    </row>
    <row r="18" spans="2:39" ht="15.75" thickBot="1">
      <c r="B18" s="29" t="s">
        <v>39</v>
      </c>
      <c r="C18" s="30"/>
      <c r="D18" s="30"/>
      <c r="E18" s="62">
        <v>1.0242</v>
      </c>
      <c r="F18" s="62"/>
      <c r="G18" s="62"/>
      <c r="H18" s="62"/>
      <c r="I18" s="63">
        <v>0.96619999999999995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31"/>
    </row>
    <row r="19" spans="2:39" ht="15.75" thickBot="1">
      <c r="B19" s="29" t="s">
        <v>40</v>
      </c>
      <c r="C19" s="30"/>
      <c r="D19" s="30"/>
      <c r="E19" s="12">
        <f>E17*$E$18</f>
        <v>7957.8876857142859</v>
      </c>
      <c r="F19" s="12">
        <f t="shared" ref="F19:H19" si="2">F17*$E$18</f>
        <v>470.98568571428569</v>
      </c>
      <c r="G19" s="12">
        <f t="shared" si="2"/>
        <v>45.796371428571426</v>
      </c>
      <c r="H19" s="12">
        <f t="shared" si="2"/>
        <v>546.77648571428574</v>
      </c>
      <c r="I19" s="12">
        <f>I17*$I$18</f>
        <v>138.44265714285712</v>
      </c>
      <c r="J19" s="12">
        <f t="shared" ref="J19:V19" si="3">J17*$I$18</f>
        <v>4.8309999999999995</v>
      </c>
      <c r="K19" s="12">
        <f t="shared" si="3"/>
        <v>517.46911428571423</v>
      </c>
      <c r="L19" s="12">
        <f t="shared" si="3"/>
        <v>62.802999999999997</v>
      </c>
      <c r="M19" s="12">
        <f t="shared" si="3"/>
        <v>2.8986000000000001</v>
      </c>
      <c r="N19" s="12">
        <f t="shared" si="3"/>
        <v>4.278885714285714</v>
      </c>
      <c r="O19" s="12">
        <f t="shared" si="3"/>
        <v>0</v>
      </c>
      <c r="P19" s="12">
        <f t="shared" si="3"/>
        <v>5.5211428571428574</v>
      </c>
      <c r="Q19" s="12">
        <f t="shared" si="3"/>
        <v>20.980342857142858</v>
      </c>
      <c r="R19" s="12">
        <f t="shared" si="3"/>
        <v>95.101685714285708</v>
      </c>
      <c r="S19" s="12">
        <f t="shared" si="3"/>
        <v>0.13802857142857142</v>
      </c>
      <c r="T19" s="12">
        <f t="shared" si="3"/>
        <v>0.13802857142857142</v>
      </c>
      <c r="U19" s="12">
        <f t="shared" si="3"/>
        <v>1.7943714285714285</v>
      </c>
      <c r="V19" s="12">
        <f t="shared" si="3"/>
        <v>0.96619999999999995</v>
      </c>
      <c r="W19" s="13">
        <f>SUM(E19:V19)</f>
        <v>9876.8092857142892</v>
      </c>
    </row>
    <row r="20" spans="2:39">
      <c r="B20" s="48"/>
      <c r="C20" s="49"/>
      <c r="D20" s="49"/>
      <c r="E20" s="90"/>
      <c r="F20" s="90"/>
      <c r="G20" s="90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</row>
    <row r="21" spans="2:39" ht="15.75" thickBot="1">
      <c r="B21" s="15" t="s">
        <v>17</v>
      </c>
      <c r="C21" s="16" t="s">
        <v>51</v>
      </c>
      <c r="H21" s="103"/>
      <c r="I21" s="103" t="s">
        <v>55</v>
      </c>
      <c r="J21" s="103" t="s">
        <v>55</v>
      </c>
      <c r="K21" s="103" t="s">
        <v>55</v>
      </c>
      <c r="L21" s="103" t="s">
        <v>55</v>
      </c>
      <c r="M21" s="103" t="s">
        <v>55</v>
      </c>
      <c r="N21" s="103" t="s">
        <v>55</v>
      </c>
      <c r="O21" s="103"/>
      <c r="P21" s="103" t="s">
        <v>55</v>
      </c>
      <c r="Q21" s="103" t="s">
        <v>55</v>
      </c>
      <c r="R21" s="103" t="s">
        <v>55</v>
      </c>
      <c r="S21" s="103" t="s">
        <v>55</v>
      </c>
      <c r="T21" s="103" t="s">
        <v>55</v>
      </c>
      <c r="U21" s="103" t="s">
        <v>55</v>
      </c>
      <c r="V21" s="103" t="s">
        <v>55</v>
      </c>
      <c r="W21" s="103" t="s">
        <v>55</v>
      </c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</row>
    <row r="22" spans="2:39" ht="15" customHeight="1">
      <c r="B22" s="77" t="s">
        <v>0</v>
      </c>
      <c r="C22" s="80" t="s">
        <v>1</v>
      </c>
      <c r="D22" s="83" t="s">
        <v>2</v>
      </c>
      <c r="E22" s="17" t="s">
        <v>3</v>
      </c>
      <c r="F22" s="18"/>
      <c r="G22" s="18"/>
      <c r="H22" s="19"/>
      <c r="I22" s="20" t="s">
        <v>18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87" t="s">
        <v>19</v>
      </c>
    </row>
    <row r="23" spans="2:39" ht="15" customHeight="1">
      <c r="B23" s="78"/>
      <c r="C23" s="81"/>
      <c r="D23" s="84"/>
      <c r="E23" s="86" t="s">
        <v>20</v>
      </c>
      <c r="F23" s="86" t="s">
        <v>21</v>
      </c>
      <c r="G23" s="86" t="s">
        <v>22</v>
      </c>
      <c r="H23" s="86" t="s">
        <v>23</v>
      </c>
      <c r="I23" s="21" t="s">
        <v>24</v>
      </c>
      <c r="J23" s="22"/>
      <c r="K23" s="21" t="s">
        <v>25</v>
      </c>
      <c r="L23" s="22"/>
      <c r="M23" s="22"/>
      <c r="N23" s="21" t="s">
        <v>4</v>
      </c>
      <c r="O23" s="22"/>
      <c r="P23" s="22"/>
      <c r="Q23" s="22"/>
      <c r="R23" s="22"/>
      <c r="S23" s="21" t="s">
        <v>5</v>
      </c>
      <c r="T23" s="22"/>
      <c r="U23" s="22"/>
      <c r="V23" s="22"/>
      <c r="W23" s="88"/>
    </row>
    <row r="24" spans="2:39" ht="15.75" thickBot="1">
      <c r="B24" s="79"/>
      <c r="C24" s="82"/>
      <c r="D24" s="85"/>
      <c r="E24" s="82"/>
      <c r="F24" s="82"/>
      <c r="G24" s="82"/>
      <c r="H24" s="82"/>
      <c r="I24" s="24" t="s">
        <v>26</v>
      </c>
      <c r="J24" s="25" t="s">
        <v>27</v>
      </c>
      <c r="K24" s="25" t="s">
        <v>29</v>
      </c>
      <c r="L24" s="25" t="s">
        <v>30</v>
      </c>
      <c r="M24" s="25" t="s">
        <v>31</v>
      </c>
      <c r="N24" s="25" t="s">
        <v>41</v>
      </c>
      <c r="O24" s="25"/>
      <c r="P24" s="25" t="s">
        <v>33</v>
      </c>
      <c r="Q24" s="25" t="s">
        <v>42</v>
      </c>
      <c r="R24" s="25" t="s">
        <v>43</v>
      </c>
      <c r="S24" s="25" t="s">
        <v>34</v>
      </c>
      <c r="T24" s="25" t="s">
        <v>35</v>
      </c>
      <c r="U24" s="25" t="s">
        <v>36</v>
      </c>
      <c r="V24" s="25" t="s">
        <v>37</v>
      </c>
      <c r="W24" s="89"/>
    </row>
    <row r="25" spans="2:39" ht="14.25" customHeight="1" thickBot="1">
      <c r="B25" s="36" t="str">
        <f>B22</f>
        <v>Fecha</v>
      </c>
      <c r="C25" s="37" t="str">
        <f>C22</f>
        <v>Dia Laborable</v>
      </c>
      <c r="D25" s="38" t="str">
        <f>D22</f>
        <v>Intervalo</v>
      </c>
      <c r="E25" s="102" t="str">
        <f>E23</f>
        <v>Autos (M1)</v>
      </c>
      <c r="F25" s="102" t="str">
        <f>F23</f>
        <v>Camit. Rural</v>
      </c>
      <c r="G25" s="37" t="str">
        <f>G23</f>
        <v>Combi (M2)</v>
      </c>
      <c r="H25" s="37" t="str">
        <f>H23</f>
        <v>Minibus (M2)</v>
      </c>
      <c r="I25" s="99" t="str">
        <f>CONCATENATE(I23,I21,I24)</f>
        <v>Omnibus-B2</v>
      </c>
      <c r="J25" s="100" t="str">
        <f>CONCATENATE(I23,I21,J24)</f>
        <v>Omnibus-B3</v>
      </c>
      <c r="K25" s="100" t="str">
        <f>CONCATENATE(K23,K21,K24)</f>
        <v>Camiones-C2</v>
      </c>
      <c r="L25" s="100" t="str">
        <f>CONCATENATE(K23,L21,L24)</f>
        <v>Camiones-C3</v>
      </c>
      <c r="M25" s="100" t="str">
        <f>CONCATENATE(K23,M21,M24)</f>
        <v>Camiones-C4</v>
      </c>
      <c r="N25" s="100" t="str">
        <f>CONCATENATE(N23,N21,N24)</f>
        <v>Semi-Trayler-T2S1 / T2S2</v>
      </c>
      <c r="O25" s="100"/>
      <c r="P25" s="100" t="str">
        <f>CONCATENATE(N23,P21,P24)</f>
        <v>Semi-Trayler-T2S3</v>
      </c>
      <c r="Q25" s="100" t="str">
        <f>CONCATENATE(N23,Q21,Q24)</f>
        <v>Semi-Trayler-T3S1 / T3S2</v>
      </c>
      <c r="R25" s="100" t="str">
        <f>CONCATENATE(N23,R21,R24)</f>
        <v>Semi-Trayler-&gt;T3S3</v>
      </c>
      <c r="S25" s="100" t="str">
        <f>CONCATENATE(S23,S21,S24)</f>
        <v>Trayler-C2R2</v>
      </c>
      <c r="T25" s="100" t="str">
        <f>CONCATENATE(S23,T21,T24)</f>
        <v>Trayler-C2R3</v>
      </c>
      <c r="U25" s="100" t="str">
        <f>CONCATENATE(S23,U21,U24)</f>
        <v>Trayler-C3R2</v>
      </c>
      <c r="V25" s="100" t="str">
        <f>CONCATENATE(S23,V21,V24)</f>
        <v>Trayler-C3R3</v>
      </c>
      <c r="W25" s="35" t="s">
        <v>19</v>
      </c>
    </row>
    <row r="26" spans="2:39">
      <c r="B26" s="1">
        <v>40446</v>
      </c>
      <c r="C26" s="2" t="s">
        <v>7</v>
      </c>
      <c r="D26" s="26" t="s">
        <v>8</v>
      </c>
      <c r="E26" s="3">
        <v>8049</v>
      </c>
      <c r="F26" s="3">
        <v>441</v>
      </c>
      <c r="G26" s="3">
        <v>42</v>
      </c>
      <c r="H26" s="3">
        <v>586</v>
      </c>
      <c r="I26" s="3">
        <v>95</v>
      </c>
      <c r="J26" s="4">
        <v>14</v>
      </c>
      <c r="K26" s="4">
        <v>609</v>
      </c>
      <c r="L26" s="4">
        <v>96</v>
      </c>
      <c r="M26" s="4">
        <v>1</v>
      </c>
      <c r="N26" s="4">
        <v>8</v>
      </c>
      <c r="O26" s="4"/>
      <c r="P26" s="4">
        <v>13</v>
      </c>
      <c r="Q26" s="4">
        <v>34</v>
      </c>
      <c r="R26" s="4">
        <v>281</v>
      </c>
      <c r="S26" s="4">
        <v>1</v>
      </c>
      <c r="T26" s="4">
        <v>1</v>
      </c>
      <c r="U26" s="4">
        <v>1</v>
      </c>
      <c r="V26" s="4">
        <v>2</v>
      </c>
      <c r="W26" s="4">
        <f>SUM(E26:V26)</f>
        <v>10274</v>
      </c>
    </row>
    <row r="27" spans="2:39">
      <c r="B27" s="5">
        <v>40447</v>
      </c>
      <c r="C27" s="6" t="s">
        <v>9</v>
      </c>
      <c r="D27" s="27" t="s">
        <v>8</v>
      </c>
      <c r="E27" s="28">
        <v>7443</v>
      </c>
      <c r="F27" s="28">
        <v>349</v>
      </c>
      <c r="G27" s="28">
        <v>65</v>
      </c>
      <c r="H27" s="28">
        <v>506</v>
      </c>
      <c r="I27" s="28">
        <v>93</v>
      </c>
      <c r="J27" s="28">
        <v>9</v>
      </c>
      <c r="K27" s="28">
        <v>140</v>
      </c>
      <c r="L27" s="28">
        <v>29</v>
      </c>
      <c r="M27" s="28">
        <v>1</v>
      </c>
      <c r="N27" s="28">
        <v>4</v>
      </c>
      <c r="O27" s="28"/>
      <c r="P27" s="28">
        <v>7</v>
      </c>
      <c r="Q27" s="28">
        <v>32</v>
      </c>
      <c r="R27" s="28">
        <v>85</v>
      </c>
      <c r="S27" s="28">
        <v>0</v>
      </c>
      <c r="T27" s="28">
        <v>0</v>
      </c>
      <c r="U27" s="28">
        <v>0</v>
      </c>
      <c r="V27" s="28">
        <v>0</v>
      </c>
      <c r="W27" s="8">
        <f>SUM(E27:V27)</f>
        <v>8763</v>
      </c>
    </row>
    <row r="28" spans="2:39">
      <c r="B28" s="5">
        <v>40448</v>
      </c>
      <c r="C28" s="6" t="s">
        <v>10</v>
      </c>
      <c r="D28" s="27" t="s">
        <v>8</v>
      </c>
      <c r="E28" s="7">
        <v>7025</v>
      </c>
      <c r="F28" s="7">
        <v>455</v>
      </c>
      <c r="G28" s="7">
        <v>38</v>
      </c>
      <c r="H28" s="7">
        <v>539</v>
      </c>
      <c r="I28" s="7">
        <v>154</v>
      </c>
      <c r="J28" s="7">
        <v>11</v>
      </c>
      <c r="K28" s="7">
        <v>614</v>
      </c>
      <c r="L28" s="7">
        <v>108</v>
      </c>
      <c r="M28" s="7">
        <v>3</v>
      </c>
      <c r="N28" s="7">
        <v>5</v>
      </c>
      <c r="O28" s="7"/>
      <c r="P28" s="7">
        <v>14</v>
      </c>
      <c r="Q28" s="7">
        <v>38</v>
      </c>
      <c r="R28" s="7">
        <v>253</v>
      </c>
      <c r="S28" s="7">
        <v>0</v>
      </c>
      <c r="T28" s="7">
        <v>0</v>
      </c>
      <c r="U28" s="7">
        <v>1</v>
      </c>
      <c r="V28" s="7">
        <v>0</v>
      </c>
      <c r="W28" s="8">
        <f>SUM(E28:V28)</f>
        <v>9258</v>
      </c>
    </row>
    <row r="29" spans="2:39">
      <c r="B29" s="5">
        <v>40449</v>
      </c>
      <c r="C29" s="6" t="s">
        <v>11</v>
      </c>
      <c r="D29" s="27" t="s">
        <v>8</v>
      </c>
      <c r="E29" s="7">
        <v>7021</v>
      </c>
      <c r="F29" s="7">
        <v>624</v>
      </c>
      <c r="G29" s="7">
        <v>49</v>
      </c>
      <c r="H29" s="7">
        <v>539</v>
      </c>
      <c r="I29" s="7">
        <v>142</v>
      </c>
      <c r="J29" s="7">
        <v>9</v>
      </c>
      <c r="K29" s="7">
        <v>519</v>
      </c>
      <c r="L29" s="7">
        <v>102</v>
      </c>
      <c r="M29" s="7">
        <v>12</v>
      </c>
      <c r="N29" s="7">
        <v>13</v>
      </c>
      <c r="O29" s="7"/>
      <c r="P29" s="7">
        <v>13</v>
      </c>
      <c r="Q29" s="7">
        <v>64</v>
      </c>
      <c r="R29" s="7">
        <v>258</v>
      </c>
      <c r="S29" s="7">
        <v>4</v>
      </c>
      <c r="T29" s="7">
        <v>0</v>
      </c>
      <c r="U29" s="7">
        <v>3</v>
      </c>
      <c r="V29" s="7">
        <v>1</v>
      </c>
      <c r="W29" s="8">
        <f>SUM(E29:V29)</f>
        <v>9373</v>
      </c>
    </row>
    <row r="30" spans="2:39">
      <c r="B30" s="5">
        <v>40450</v>
      </c>
      <c r="C30" s="6" t="s">
        <v>12</v>
      </c>
      <c r="D30" s="27" t="s">
        <v>8</v>
      </c>
      <c r="E30" s="7">
        <v>6862</v>
      </c>
      <c r="F30" s="7">
        <v>595</v>
      </c>
      <c r="G30" s="7">
        <v>39</v>
      </c>
      <c r="H30" s="7">
        <v>603</v>
      </c>
      <c r="I30" s="7">
        <v>128</v>
      </c>
      <c r="J30" s="7">
        <v>6</v>
      </c>
      <c r="K30" s="7">
        <v>426</v>
      </c>
      <c r="L30" s="7">
        <v>76</v>
      </c>
      <c r="M30" s="7">
        <v>9</v>
      </c>
      <c r="N30" s="7">
        <v>3</v>
      </c>
      <c r="O30" s="7"/>
      <c r="P30" s="7">
        <v>0</v>
      </c>
      <c r="Q30" s="7">
        <v>10</v>
      </c>
      <c r="R30" s="7">
        <v>67</v>
      </c>
      <c r="S30" s="7">
        <v>0</v>
      </c>
      <c r="T30" s="7">
        <v>0</v>
      </c>
      <c r="U30" s="7">
        <v>0</v>
      </c>
      <c r="V30" s="7">
        <v>0</v>
      </c>
      <c r="W30" s="8">
        <f>SUM(E30:V30)</f>
        <v>8824</v>
      </c>
    </row>
    <row r="31" spans="2:39">
      <c r="B31" s="5">
        <v>40451</v>
      </c>
      <c r="C31" s="6" t="s">
        <v>13</v>
      </c>
      <c r="D31" s="27" t="s">
        <v>8</v>
      </c>
      <c r="E31" s="7">
        <v>6717</v>
      </c>
      <c r="F31" s="7">
        <v>630</v>
      </c>
      <c r="G31" s="7">
        <v>60</v>
      </c>
      <c r="H31" s="7">
        <v>572</v>
      </c>
      <c r="I31" s="7">
        <v>152</v>
      </c>
      <c r="J31" s="7">
        <v>5</v>
      </c>
      <c r="K31" s="7">
        <v>461</v>
      </c>
      <c r="L31" s="7">
        <v>75</v>
      </c>
      <c r="M31" s="7">
        <v>9</v>
      </c>
      <c r="N31" s="7">
        <v>3</v>
      </c>
      <c r="O31" s="7"/>
      <c r="P31" s="7">
        <v>0</v>
      </c>
      <c r="Q31" s="7">
        <v>20</v>
      </c>
      <c r="R31" s="7">
        <v>117</v>
      </c>
      <c r="S31" s="7">
        <v>0</v>
      </c>
      <c r="T31" s="7">
        <v>0</v>
      </c>
      <c r="U31" s="7">
        <v>0</v>
      </c>
      <c r="V31" s="7">
        <v>1</v>
      </c>
      <c r="W31" s="8">
        <f>SUM(E31:V31)</f>
        <v>8822</v>
      </c>
    </row>
    <row r="32" spans="2:39" ht="15.75" thickBot="1">
      <c r="B32" s="5">
        <v>40452</v>
      </c>
      <c r="C32" s="6" t="s">
        <v>14</v>
      </c>
      <c r="D32" s="27" t="s">
        <v>8</v>
      </c>
      <c r="E32" s="7">
        <v>7271</v>
      </c>
      <c r="F32" s="7">
        <v>617</v>
      </c>
      <c r="G32" s="7">
        <v>32</v>
      </c>
      <c r="H32" s="7">
        <v>578</v>
      </c>
      <c r="I32" s="7">
        <v>159</v>
      </c>
      <c r="J32" s="7">
        <v>4</v>
      </c>
      <c r="K32" s="7">
        <v>440</v>
      </c>
      <c r="L32" s="7">
        <v>74</v>
      </c>
      <c r="M32" s="7">
        <v>0</v>
      </c>
      <c r="N32" s="7">
        <v>4</v>
      </c>
      <c r="O32" s="7"/>
      <c r="P32" s="7">
        <v>3</v>
      </c>
      <c r="Q32" s="7">
        <v>22</v>
      </c>
      <c r="R32" s="7">
        <v>75</v>
      </c>
      <c r="S32" s="7">
        <v>1</v>
      </c>
      <c r="T32" s="7">
        <v>0</v>
      </c>
      <c r="U32" s="7">
        <v>0</v>
      </c>
      <c r="V32" s="7">
        <v>0</v>
      </c>
      <c r="W32" s="8">
        <f>SUM(E32:V32)</f>
        <v>9280</v>
      </c>
    </row>
    <row r="33" spans="2:23" ht="15.75" thickBot="1">
      <c r="B33" s="9" t="s">
        <v>15</v>
      </c>
      <c r="C33" s="10"/>
      <c r="D33" s="11" t="s">
        <v>6</v>
      </c>
      <c r="E33" s="12">
        <f>SUM(E26:E32)</f>
        <v>50388</v>
      </c>
      <c r="F33" s="12">
        <f t="shared" ref="F33:W33" si="4">SUM(F26:F32)</f>
        <v>3711</v>
      </c>
      <c r="G33" s="12">
        <f t="shared" si="4"/>
        <v>325</v>
      </c>
      <c r="H33" s="12">
        <f t="shared" si="4"/>
        <v>3923</v>
      </c>
      <c r="I33" s="12">
        <f t="shared" si="4"/>
        <v>923</v>
      </c>
      <c r="J33" s="12">
        <f t="shared" si="4"/>
        <v>58</v>
      </c>
      <c r="K33" s="12">
        <f t="shared" si="4"/>
        <v>3209</v>
      </c>
      <c r="L33" s="12">
        <f t="shared" si="4"/>
        <v>560</v>
      </c>
      <c r="M33" s="12">
        <f t="shared" si="4"/>
        <v>35</v>
      </c>
      <c r="N33" s="12">
        <f t="shared" si="4"/>
        <v>40</v>
      </c>
      <c r="O33" s="12">
        <f t="shared" si="4"/>
        <v>0</v>
      </c>
      <c r="P33" s="12">
        <f t="shared" si="4"/>
        <v>50</v>
      </c>
      <c r="Q33" s="12">
        <f t="shared" si="4"/>
        <v>220</v>
      </c>
      <c r="R33" s="12">
        <f t="shared" si="4"/>
        <v>1136</v>
      </c>
      <c r="S33" s="12">
        <f t="shared" si="4"/>
        <v>6</v>
      </c>
      <c r="T33" s="12">
        <f t="shared" si="4"/>
        <v>1</v>
      </c>
      <c r="U33" s="12">
        <f t="shared" si="4"/>
        <v>5</v>
      </c>
      <c r="V33" s="12">
        <f t="shared" si="4"/>
        <v>4</v>
      </c>
      <c r="W33" s="13">
        <f t="shared" si="4"/>
        <v>64594</v>
      </c>
    </row>
    <row r="34" spans="2:23" ht="15.75" thickBot="1">
      <c r="B34" s="9" t="s">
        <v>15</v>
      </c>
      <c r="C34" s="10"/>
      <c r="D34" s="11" t="s">
        <v>16</v>
      </c>
      <c r="E34" s="12">
        <f>AVERAGE(E26:E32)</f>
        <v>7198.2857142857147</v>
      </c>
      <c r="F34" s="12">
        <f t="shared" ref="F34:W34" si="5">AVERAGE(F26:F32)</f>
        <v>530.14285714285711</v>
      </c>
      <c r="G34" s="12">
        <f t="shared" si="5"/>
        <v>46.428571428571431</v>
      </c>
      <c r="H34" s="12">
        <f t="shared" si="5"/>
        <v>560.42857142857144</v>
      </c>
      <c r="I34" s="12">
        <f t="shared" si="5"/>
        <v>131.85714285714286</v>
      </c>
      <c r="J34" s="12">
        <f t="shared" si="5"/>
        <v>8.2857142857142865</v>
      </c>
      <c r="K34" s="12">
        <f t="shared" si="5"/>
        <v>458.42857142857144</v>
      </c>
      <c r="L34" s="12">
        <f t="shared" si="5"/>
        <v>80</v>
      </c>
      <c r="M34" s="12">
        <f t="shared" si="5"/>
        <v>5</v>
      </c>
      <c r="N34" s="12">
        <f t="shared" si="5"/>
        <v>5.7142857142857144</v>
      </c>
      <c r="O34" s="12" t="e">
        <f t="shared" si="5"/>
        <v>#DIV/0!</v>
      </c>
      <c r="P34" s="12">
        <f t="shared" si="5"/>
        <v>7.1428571428571432</v>
      </c>
      <c r="Q34" s="12">
        <f t="shared" si="5"/>
        <v>31.428571428571427</v>
      </c>
      <c r="R34" s="12">
        <f t="shared" si="5"/>
        <v>162.28571428571428</v>
      </c>
      <c r="S34" s="12">
        <f t="shared" si="5"/>
        <v>0.8571428571428571</v>
      </c>
      <c r="T34" s="12">
        <f t="shared" si="5"/>
        <v>0.14285714285714285</v>
      </c>
      <c r="U34" s="12">
        <f t="shared" si="5"/>
        <v>0.7142857142857143</v>
      </c>
      <c r="V34" s="12">
        <f t="shared" si="5"/>
        <v>0.5714285714285714</v>
      </c>
      <c r="W34" s="13">
        <f t="shared" si="5"/>
        <v>9227.7142857142862</v>
      </c>
    </row>
    <row r="35" spans="2:23" ht="15.75" thickBot="1">
      <c r="B35" s="29" t="s">
        <v>39</v>
      </c>
      <c r="C35" s="30"/>
      <c r="D35" s="30"/>
      <c r="E35" s="62">
        <v>1.0242</v>
      </c>
      <c r="F35" s="62"/>
      <c r="G35" s="62"/>
      <c r="H35" s="62"/>
      <c r="I35" s="63">
        <v>0.96619999999999995</v>
      </c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31"/>
    </row>
    <row r="36" spans="2:23" ht="15.75" thickBot="1">
      <c r="B36" s="29" t="s">
        <v>40</v>
      </c>
      <c r="C36" s="30"/>
      <c r="D36" s="30"/>
      <c r="E36" s="12">
        <f>E34*$E$35</f>
        <v>7372.4842285714294</v>
      </c>
      <c r="F36" s="12">
        <f t="shared" ref="F36:H36" si="6">F34*$E$35</f>
        <v>542.97231428571422</v>
      </c>
      <c r="G36" s="12">
        <f t="shared" si="6"/>
        <v>47.552142857142861</v>
      </c>
      <c r="H36" s="12">
        <f t="shared" si="6"/>
        <v>573.99094285714284</v>
      </c>
      <c r="I36" s="12">
        <f>I34*$I$35</f>
        <v>127.40037142857143</v>
      </c>
      <c r="J36" s="12">
        <f t="shared" ref="J36:V36" si="7">J34*$I$35</f>
        <v>8.0056571428571424</v>
      </c>
      <c r="K36" s="12">
        <f t="shared" si="7"/>
        <v>442.93368571428573</v>
      </c>
      <c r="L36" s="12">
        <f t="shared" si="7"/>
        <v>77.295999999999992</v>
      </c>
      <c r="M36" s="12">
        <f t="shared" si="7"/>
        <v>4.8309999999999995</v>
      </c>
      <c r="N36" s="12">
        <f t="shared" si="7"/>
        <v>5.5211428571428574</v>
      </c>
      <c r="O36" s="12" t="e">
        <f t="shared" si="7"/>
        <v>#DIV/0!</v>
      </c>
      <c r="P36" s="12">
        <f t="shared" si="7"/>
        <v>6.9014285714285712</v>
      </c>
      <c r="Q36" s="12">
        <f t="shared" si="7"/>
        <v>30.366285714285713</v>
      </c>
      <c r="R36" s="12">
        <f t="shared" si="7"/>
        <v>156.80045714285711</v>
      </c>
      <c r="S36" s="12">
        <f t="shared" si="7"/>
        <v>0.82817142857142845</v>
      </c>
      <c r="T36" s="12">
        <f t="shared" si="7"/>
        <v>0.13802857142857142</v>
      </c>
      <c r="U36" s="12">
        <f t="shared" si="7"/>
        <v>0.69014285714285717</v>
      </c>
      <c r="V36" s="12">
        <f t="shared" si="7"/>
        <v>0.55211428571428567</v>
      </c>
      <c r="W36" s="13">
        <f>SUM(E38:V38)</f>
        <v>9373</v>
      </c>
    </row>
    <row r="37" spans="2:23">
      <c r="B37" s="48"/>
      <c r="C37" s="49"/>
      <c r="D37" s="49"/>
      <c r="E37" s="50"/>
      <c r="F37" s="50"/>
      <c r="G37" s="50"/>
      <c r="H37" s="50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</row>
    <row r="38" spans="2:23">
      <c r="B38" s="48"/>
      <c r="C38" s="49"/>
      <c r="D38" s="49"/>
      <c r="E38" s="105">
        <v>7372</v>
      </c>
      <c r="F38" s="105">
        <v>543</v>
      </c>
      <c r="G38" s="105">
        <v>48</v>
      </c>
      <c r="H38" s="105">
        <v>547</v>
      </c>
      <c r="I38" s="105">
        <v>127</v>
      </c>
      <c r="J38" s="105">
        <v>8</v>
      </c>
      <c r="K38" s="105">
        <v>443</v>
      </c>
      <c r="L38" s="105">
        <v>77</v>
      </c>
      <c r="M38" s="105">
        <v>5</v>
      </c>
      <c r="N38" s="105">
        <v>6</v>
      </c>
      <c r="O38" s="106"/>
      <c r="P38" s="105">
        <v>7</v>
      </c>
      <c r="Q38" s="105">
        <v>30</v>
      </c>
      <c r="R38" s="105">
        <v>157</v>
      </c>
      <c r="S38" s="105">
        <v>1</v>
      </c>
      <c r="T38" s="105">
        <v>0</v>
      </c>
      <c r="U38" s="105">
        <v>1</v>
      </c>
      <c r="V38" s="105">
        <v>1</v>
      </c>
      <c r="W38" s="49"/>
    </row>
    <row r="40" spans="2:23" ht="20.25">
      <c r="B40" s="14" t="s">
        <v>49</v>
      </c>
      <c r="F40" s="33"/>
    </row>
    <row r="41" spans="2:23" ht="20.25">
      <c r="B41" s="14"/>
      <c r="F41" s="33"/>
      <c r="K41" s="34"/>
    </row>
    <row r="42" spans="2:23" ht="15.75" thickBot="1">
      <c r="B42" s="15" t="s">
        <v>17</v>
      </c>
      <c r="C42" s="16" t="s">
        <v>50</v>
      </c>
      <c r="F42" s="33"/>
      <c r="K42" s="34"/>
    </row>
    <row r="43" spans="2:23" ht="15" customHeight="1">
      <c r="B43" s="69" t="s">
        <v>0</v>
      </c>
      <c r="C43" s="72" t="s">
        <v>1</v>
      </c>
      <c r="D43" s="74" t="s">
        <v>2</v>
      </c>
      <c r="E43" s="39" t="s">
        <v>3</v>
      </c>
      <c r="F43" s="40"/>
      <c r="G43" s="40"/>
      <c r="H43" s="41"/>
      <c r="I43" s="42" t="s">
        <v>18</v>
      </c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64" t="s">
        <v>19</v>
      </c>
    </row>
    <row r="44" spans="2:23" ht="15" customHeight="1">
      <c r="B44" s="70"/>
      <c r="C44" s="73"/>
      <c r="D44" s="75"/>
      <c r="E44" s="67" t="s">
        <v>20</v>
      </c>
      <c r="F44" s="67" t="s">
        <v>21</v>
      </c>
      <c r="G44" s="67" t="s">
        <v>22</v>
      </c>
      <c r="H44" s="67" t="s">
        <v>23</v>
      </c>
      <c r="I44" s="43" t="s">
        <v>24</v>
      </c>
      <c r="J44" s="44"/>
      <c r="K44" s="43" t="s">
        <v>25</v>
      </c>
      <c r="L44" s="44"/>
      <c r="M44" s="44"/>
      <c r="N44" s="43" t="s">
        <v>4</v>
      </c>
      <c r="O44" s="44"/>
      <c r="P44" s="44"/>
      <c r="Q44" s="44"/>
      <c r="R44" s="44"/>
      <c r="S44" s="43" t="s">
        <v>5</v>
      </c>
      <c r="T44" s="44"/>
      <c r="U44" s="44"/>
      <c r="V44" s="44"/>
      <c r="W44" s="65"/>
    </row>
    <row r="45" spans="2:23" ht="15.75" thickBot="1">
      <c r="B45" s="71"/>
      <c r="C45" s="68"/>
      <c r="D45" s="76"/>
      <c r="E45" s="68"/>
      <c r="F45" s="68"/>
      <c r="G45" s="68"/>
      <c r="H45" s="68"/>
      <c r="I45" s="46" t="s">
        <v>26</v>
      </c>
      <c r="J45" s="47" t="s">
        <v>27</v>
      </c>
      <c r="K45" s="47" t="s">
        <v>29</v>
      </c>
      <c r="L45" s="47" t="s">
        <v>30</v>
      </c>
      <c r="M45" s="47" t="s">
        <v>31</v>
      </c>
      <c r="N45" s="47" t="s">
        <v>41</v>
      </c>
      <c r="O45" s="47"/>
      <c r="P45" s="47" t="s">
        <v>33</v>
      </c>
      <c r="Q45" s="47" t="s">
        <v>42</v>
      </c>
      <c r="R45" s="47" t="s">
        <v>43</v>
      </c>
      <c r="S45" s="47" t="s">
        <v>34</v>
      </c>
      <c r="T45" s="47" t="s">
        <v>35</v>
      </c>
      <c r="U45" s="47" t="s">
        <v>36</v>
      </c>
      <c r="V45" s="47" t="s">
        <v>37</v>
      </c>
      <c r="W45" s="66"/>
    </row>
    <row r="46" spans="2:23">
      <c r="B46" s="1">
        <v>39962</v>
      </c>
      <c r="C46" s="2" t="s">
        <v>14</v>
      </c>
      <c r="D46" s="26" t="s">
        <v>8</v>
      </c>
      <c r="E46" s="3"/>
      <c r="F46" s="3"/>
      <c r="G46" s="3"/>
      <c r="H46" s="3"/>
      <c r="I46" s="3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2:23">
      <c r="B47" s="5">
        <v>39963</v>
      </c>
      <c r="C47" s="6" t="s">
        <v>7</v>
      </c>
      <c r="D47" s="27" t="s">
        <v>8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8"/>
    </row>
    <row r="48" spans="2:23">
      <c r="B48" s="5">
        <v>39964</v>
      </c>
      <c r="C48" s="6" t="s">
        <v>9</v>
      </c>
      <c r="D48" s="27" t="s">
        <v>8</v>
      </c>
      <c r="E48" s="7">
        <v>6925</v>
      </c>
      <c r="F48" s="7">
        <v>438</v>
      </c>
      <c r="G48" s="7">
        <v>224</v>
      </c>
      <c r="H48" s="7">
        <v>277</v>
      </c>
      <c r="I48" s="7">
        <v>69</v>
      </c>
      <c r="J48" s="7">
        <v>42</v>
      </c>
      <c r="K48" s="7">
        <v>132</v>
      </c>
      <c r="L48" s="7">
        <v>5</v>
      </c>
      <c r="M48" s="7">
        <v>2</v>
      </c>
      <c r="N48" s="7">
        <v>4</v>
      </c>
      <c r="O48" s="7"/>
      <c r="P48" s="7">
        <v>1</v>
      </c>
      <c r="Q48" s="7">
        <v>12</v>
      </c>
      <c r="R48" s="7">
        <v>2</v>
      </c>
      <c r="S48" s="7">
        <v>0</v>
      </c>
      <c r="T48" s="7">
        <v>0</v>
      </c>
      <c r="U48" s="7">
        <v>0</v>
      </c>
      <c r="V48" s="7">
        <v>0</v>
      </c>
      <c r="W48" s="8">
        <f>SUM(E48:V48)</f>
        <v>8133</v>
      </c>
    </row>
    <row r="49" spans="2:23">
      <c r="B49" s="5">
        <v>39965</v>
      </c>
      <c r="C49" s="6" t="s">
        <v>10</v>
      </c>
      <c r="D49" s="27" t="s">
        <v>8</v>
      </c>
      <c r="E49" s="7">
        <v>6036</v>
      </c>
      <c r="F49" s="7">
        <v>299</v>
      </c>
      <c r="G49" s="7">
        <v>126</v>
      </c>
      <c r="H49" s="7">
        <v>367</v>
      </c>
      <c r="I49" s="7">
        <v>176</v>
      </c>
      <c r="J49" s="7">
        <v>2</v>
      </c>
      <c r="K49" s="7">
        <v>460</v>
      </c>
      <c r="L49" s="7">
        <v>38</v>
      </c>
      <c r="M49" s="7">
        <v>2</v>
      </c>
      <c r="N49" s="7">
        <v>0</v>
      </c>
      <c r="O49" s="7"/>
      <c r="P49" s="7">
        <v>8</v>
      </c>
      <c r="Q49" s="7">
        <v>1</v>
      </c>
      <c r="R49" s="7">
        <v>13</v>
      </c>
      <c r="S49" s="7">
        <v>2</v>
      </c>
      <c r="T49" s="7">
        <v>3</v>
      </c>
      <c r="U49" s="7">
        <v>0</v>
      </c>
      <c r="V49" s="7">
        <v>0</v>
      </c>
      <c r="W49" s="8">
        <f>SUM(E49:V49)</f>
        <v>7533</v>
      </c>
    </row>
    <row r="50" spans="2:23">
      <c r="B50" s="5">
        <v>39966</v>
      </c>
      <c r="C50" s="6" t="s">
        <v>11</v>
      </c>
      <c r="D50" s="27" t="s">
        <v>8</v>
      </c>
      <c r="E50" s="7">
        <v>6142</v>
      </c>
      <c r="F50" s="7">
        <v>406</v>
      </c>
      <c r="G50" s="7">
        <v>167</v>
      </c>
      <c r="H50" s="7">
        <v>321</v>
      </c>
      <c r="I50" s="7">
        <v>215</v>
      </c>
      <c r="J50" s="7">
        <v>1</v>
      </c>
      <c r="K50" s="7">
        <v>531</v>
      </c>
      <c r="L50" s="7">
        <v>59</v>
      </c>
      <c r="M50" s="7">
        <v>10</v>
      </c>
      <c r="N50" s="7">
        <v>0</v>
      </c>
      <c r="O50" s="7"/>
      <c r="P50" s="7">
        <v>13</v>
      </c>
      <c r="Q50" s="7">
        <v>2</v>
      </c>
      <c r="R50" s="7">
        <v>28</v>
      </c>
      <c r="S50" s="7">
        <v>0</v>
      </c>
      <c r="T50" s="7">
        <v>3</v>
      </c>
      <c r="U50" s="7">
        <v>0</v>
      </c>
      <c r="V50" s="7">
        <v>0</v>
      </c>
      <c r="W50" s="8">
        <f>SUM(E50:V50)</f>
        <v>7898</v>
      </c>
    </row>
    <row r="51" spans="2:23">
      <c r="B51" s="5">
        <v>39967</v>
      </c>
      <c r="C51" s="6" t="s">
        <v>12</v>
      </c>
      <c r="D51" s="27" t="s">
        <v>8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8"/>
    </row>
    <row r="52" spans="2:23" ht="15.75" thickBot="1">
      <c r="B52" s="5">
        <v>39968</v>
      </c>
      <c r="C52" s="6" t="s">
        <v>13</v>
      </c>
      <c r="D52" s="27" t="s">
        <v>8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8"/>
    </row>
    <row r="53" spans="2:23" ht="15.75" thickBot="1">
      <c r="B53" s="9" t="s">
        <v>15</v>
      </c>
      <c r="C53" s="10"/>
      <c r="D53" s="11" t="s">
        <v>6</v>
      </c>
      <c r="E53" s="12">
        <f>E54*7</f>
        <v>44294.999999999993</v>
      </c>
      <c r="F53" s="12">
        <f t="shared" ref="F53:W53" si="8">F54*7</f>
        <v>2638.4999999999995</v>
      </c>
      <c r="G53" s="12">
        <f t="shared" si="8"/>
        <v>1180.5</v>
      </c>
      <c r="H53" s="12">
        <f t="shared" si="8"/>
        <v>2274</v>
      </c>
      <c r="I53" s="12">
        <f t="shared" si="8"/>
        <v>1115.5</v>
      </c>
      <c r="J53" s="12">
        <f t="shared" si="8"/>
        <v>91.5</v>
      </c>
      <c r="K53" s="12">
        <f t="shared" si="8"/>
        <v>2741.5</v>
      </c>
      <c r="L53" s="12">
        <f t="shared" si="8"/>
        <v>252.5</v>
      </c>
      <c r="M53" s="12">
        <f t="shared" si="8"/>
        <v>34</v>
      </c>
      <c r="N53" s="12">
        <f t="shared" si="8"/>
        <v>8</v>
      </c>
      <c r="O53" s="12">
        <f t="shared" si="8"/>
        <v>0</v>
      </c>
      <c r="P53" s="12">
        <f t="shared" si="8"/>
        <v>54.5</v>
      </c>
      <c r="Q53" s="12">
        <f t="shared" si="8"/>
        <v>31.5</v>
      </c>
      <c r="R53" s="12">
        <f t="shared" si="8"/>
        <v>106.5</v>
      </c>
      <c r="S53" s="12">
        <f t="shared" si="8"/>
        <v>4.9999999999999991</v>
      </c>
      <c r="T53" s="12">
        <f t="shared" si="8"/>
        <v>15</v>
      </c>
      <c r="U53" s="12">
        <f t="shared" si="8"/>
        <v>0</v>
      </c>
      <c r="V53" s="12">
        <f t="shared" si="8"/>
        <v>0</v>
      </c>
      <c r="W53" s="13">
        <f t="shared" si="8"/>
        <v>54843.5</v>
      </c>
    </row>
    <row r="54" spans="2:23" ht="15.75" thickBot="1">
      <c r="B54" s="9" t="s">
        <v>15</v>
      </c>
      <c r="C54" s="10"/>
      <c r="D54" s="11" t="s">
        <v>16</v>
      </c>
      <c r="E54" s="55">
        <f>1/7*(5*1/2*(E49+E50)+(2*E48))</f>
        <v>6327.8571428571422</v>
      </c>
      <c r="F54" s="55">
        <f>1/7*(5*1/2*(F49+F50)+(2*F48))</f>
        <v>376.92857142857139</v>
      </c>
      <c r="G54" s="55">
        <f t="shared" ref="G54:W54" si="9">1/7*(5*1/2*(G49+G50)+(2*G48))</f>
        <v>168.64285714285714</v>
      </c>
      <c r="H54" s="55">
        <f t="shared" si="9"/>
        <v>324.85714285714283</v>
      </c>
      <c r="I54" s="55">
        <f t="shared" si="9"/>
        <v>159.35714285714286</v>
      </c>
      <c r="J54" s="55">
        <f t="shared" si="9"/>
        <v>13.071428571428571</v>
      </c>
      <c r="K54" s="55">
        <f t="shared" si="9"/>
        <v>391.64285714285711</v>
      </c>
      <c r="L54" s="55">
        <f t="shared" si="9"/>
        <v>36.071428571428569</v>
      </c>
      <c r="M54" s="55">
        <f t="shared" si="9"/>
        <v>4.8571428571428568</v>
      </c>
      <c r="N54" s="55">
        <f t="shared" si="9"/>
        <v>1.1428571428571428</v>
      </c>
      <c r="O54" s="55">
        <f t="shared" si="9"/>
        <v>0</v>
      </c>
      <c r="P54" s="55">
        <f t="shared" si="9"/>
        <v>7.7857142857142856</v>
      </c>
      <c r="Q54" s="55">
        <f t="shared" si="9"/>
        <v>4.5</v>
      </c>
      <c r="R54" s="55">
        <f t="shared" si="9"/>
        <v>15.214285714285714</v>
      </c>
      <c r="S54" s="55">
        <f t="shared" si="9"/>
        <v>0.71428571428571419</v>
      </c>
      <c r="T54" s="55">
        <f t="shared" si="9"/>
        <v>2.1428571428571428</v>
      </c>
      <c r="U54" s="55">
        <f t="shared" si="9"/>
        <v>0</v>
      </c>
      <c r="V54" s="55">
        <f t="shared" si="9"/>
        <v>0</v>
      </c>
      <c r="W54" s="56">
        <f t="shared" si="9"/>
        <v>7834.7857142857138</v>
      </c>
    </row>
    <row r="55" spans="2:23" ht="15.75" thickBot="1">
      <c r="B55" s="29" t="s">
        <v>39</v>
      </c>
      <c r="C55" s="30"/>
      <c r="D55" s="30"/>
      <c r="E55" s="62">
        <v>1.0242</v>
      </c>
      <c r="F55" s="62"/>
      <c r="G55" s="62"/>
      <c r="H55" s="62"/>
      <c r="I55" s="63">
        <v>0.96619999999999995</v>
      </c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31"/>
    </row>
    <row r="56" spans="2:23" ht="15.75" thickBot="1">
      <c r="B56" s="29" t="s">
        <v>40</v>
      </c>
      <c r="C56" s="30"/>
      <c r="D56" s="30"/>
      <c r="E56" s="53">
        <f>E54*$E$55</f>
        <v>6480.9912857142854</v>
      </c>
      <c r="F56" s="53">
        <f t="shared" ref="F56:H56" si="10">F54*$E$55</f>
        <v>386.05024285714279</v>
      </c>
      <c r="G56" s="53">
        <f t="shared" si="10"/>
        <v>172.72401428571428</v>
      </c>
      <c r="H56" s="53">
        <f t="shared" si="10"/>
        <v>332.7186857142857</v>
      </c>
      <c r="I56" s="53">
        <f>I54*$I$55</f>
        <v>153.97087142857143</v>
      </c>
      <c r="J56" s="53">
        <f t="shared" ref="J56:V56" si="11">J54*$I$55</f>
        <v>12.629614285714284</v>
      </c>
      <c r="K56" s="53">
        <f t="shared" si="11"/>
        <v>378.40532857142853</v>
      </c>
      <c r="L56" s="53">
        <f t="shared" si="11"/>
        <v>34.852214285714282</v>
      </c>
      <c r="M56" s="53">
        <f t="shared" si="11"/>
        <v>4.6929714285714281</v>
      </c>
      <c r="N56" s="53">
        <f t="shared" si="11"/>
        <v>1.1042285714285713</v>
      </c>
      <c r="O56" s="53">
        <f t="shared" si="11"/>
        <v>0</v>
      </c>
      <c r="P56" s="53">
        <f t="shared" si="11"/>
        <v>7.5225571428571421</v>
      </c>
      <c r="Q56" s="53">
        <f t="shared" si="11"/>
        <v>4.3479000000000001</v>
      </c>
      <c r="R56" s="53">
        <f t="shared" si="11"/>
        <v>14.700042857142856</v>
      </c>
      <c r="S56" s="53">
        <f t="shared" si="11"/>
        <v>0.69014285714285706</v>
      </c>
      <c r="T56" s="53">
        <f t="shared" si="11"/>
        <v>2.0704285714285713</v>
      </c>
      <c r="U56" s="53">
        <f t="shared" si="11"/>
        <v>0</v>
      </c>
      <c r="V56" s="53">
        <f t="shared" si="11"/>
        <v>0</v>
      </c>
      <c r="W56" s="54">
        <f>SUM(E56:V56)</f>
        <v>7987.470528571429</v>
      </c>
    </row>
    <row r="57" spans="2:23">
      <c r="B57" s="48"/>
      <c r="C57" s="49"/>
      <c r="D57" s="49"/>
      <c r="E57" s="50"/>
      <c r="F57" s="50"/>
      <c r="G57" s="50"/>
      <c r="H57" s="50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</row>
    <row r="58" spans="2:23" ht="15.75" thickBot="1">
      <c r="B58" s="15" t="s">
        <v>17</v>
      </c>
      <c r="C58" s="16" t="s">
        <v>51</v>
      </c>
    </row>
    <row r="59" spans="2:23">
      <c r="B59" s="69" t="s">
        <v>0</v>
      </c>
      <c r="C59" s="72" t="s">
        <v>1</v>
      </c>
      <c r="D59" s="74" t="s">
        <v>2</v>
      </c>
      <c r="E59" s="39" t="s">
        <v>3</v>
      </c>
      <c r="F59" s="40"/>
      <c r="G59" s="40"/>
      <c r="H59" s="41"/>
      <c r="I59" s="42" t="s">
        <v>18</v>
      </c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64" t="s">
        <v>19</v>
      </c>
    </row>
    <row r="60" spans="2:23">
      <c r="B60" s="70"/>
      <c r="C60" s="73"/>
      <c r="D60" s="75"/>
      <c r="E60" s="67" t="s">
        <v>20</v>
      </c>
      <c r="F60" s="67" t="s">
        <v>21</v>
      </c>
      <c r="G60" s="67" t="s">
        <v>22</v>
      </c>
      <c r="H60" s="67" t="s">
        <v>23</v>
      </c>
      <c r="I60" s="43" t="s">
        <v>24</v>
      </c>
      <c r="J60" s="44"/>
      <c r="K60" s="43" t="s">
        <v>25</v>
      </c>
      <c r="L60" s="44"/>
      <c r="M60" s="44"/>
      <c r="N60" s="43" t="s">
        <v>4</v>
      </c>
      <c r="O60" s="44"/>
      <c r="P60" s="44"/>
      <c r="Q60" s="44"/>
      <c r="R60" s="44"/>
      <c r="S60" s="43" t="s">
        <v>5</v>
      </c>
      <c r="T60" s="44"/>
      <c r="U60" s="44"/>
      <c r="V60" s="44"/>
      <c r="W60" s="65"/>
    </row>
    <row r="61" spans="2:23" ht="15.75" thickBot="1">
      <c r="B61" s="71"/>
      <c r="C61" s="68"/>
      <c r="D61" s="76"/>
      <c r="E61" s="68"/>
      <c r="F61" s="68"/>
      <c r="G61" s="68"/>
      <c r="H61" s="68"/>
      <c r="I61" s="46" t="s">
        <v>26</v>
      </c>
      <c r="J61" s="47" t="s">
        <v>27</v>
      </c>
      <c r="K61" s="47" t="s">
        <v>29</v>
      </c>
      <c r="L61" s="47" t="s">
        <v>30</v>
      </c>
      <c r="M61" s="47" t="s">
        <v>31</v>
      </c>
      <c r="N61" s="47" t="s">
        <v>41</v>
      </c>
      <c r="O61" s="47"/>
      <c r="P61" s="47" t="s">
        <v>33</v>
      </c>
      <c r="Q61" s="47" t="s">
        <v>42</v>
      </c>
      <c r="R61" s="47" t="s">
        <v>43</v>
      </c>
      <c r="S61" s="47" t="s">
        <v>34</v>
      </c>
      <c r="T61" s="47" t="s">
        <v>35</v>
      </c>
      <c r="U61" s="47" t="s">
        <v>36</v>
      </c>
      <c r="V61" s="47" t="s">
        <v>37</v>
      </c>
      <c r="W61" s="66"/>
    </row>
    <row r="62" spans="2:23">
      <c r="B62" s="1">
        <v>39962</v>
      </c>
      <c r="C62" s="2" t="s">
        <v>14</v>
      </c>
      <c r="D62" s="26" t="s">
        <v>8</v>
      </c>
      <c r="E62" s="3"/>
      <c r="F62" s="3"/>
      <c r="G62" s="3"/>
      <c r="H62" s="3"/>
      <c r="I62" s="3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2:23">
      <c r="B63" s="5">
        <v>39963</v>
      </c>
      <c r="C63" s="6" t="s">
        <v>7</v>
      </c>
      <c r="D63" s="27" t="s">
        <v>8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8"/>
    </row>
    <row r="64" spans="2:23">
      <c r="B64" s="5">
        <v>39964</v>
      </c>
      <c r="C64" s="6" t="s">
        <v>9</v>
      </c>
      <c r="D64" s="27" t="s">
        <v>8</v>
      </c>
      <c r="E64" s="7">
        <v>6752</v>
      </c>
      <c r="F64" s="7">
        <v>272</v>
      </c>
      <c r="G64" s="7">
        <v>144</v>
      </c>
      <c r="H64" s="7">
        <v>424</v>
      </c>
      <c r="I64" s="7">
        <v>121</v>
      </c>
      <c r="J64" s="7">
        <v>3</v>
      </c>
      <c r="K64" s="7">
        <v>175</v>
      </c>
      <c r="L64" s="7">
        <v>31</v>
      </c>
      <c r="M64" s="7">
        <v>2</v>
      </c>
      <c r="N64" s="7">
        <v>3</v>
      </c>
      <c r="O64" s="7"/>
      <c r="P64" s="7">
        <v>10</v>
      </c>
      <c r="Q64" s="7">
        <v>6</v>
      </c>
      <c r="R64" s="7">
        <v>73</v>
      </c>
      <c r="S64" s="7">
        <v>0</v>
      </c>
      <c r="T64" s="7">
        <v>10</v>
      </c>
      <c r="U64" s="7">
        <v>0</v>
      </c>
      <c r="V64" s="7">
        <v>0</v>
      </c>
      <c r="W64" s="8">
        <f>SUM(E64:V64)</f>
        <v>8026</v>
      </c>
    </row>
    <row r="65" spans="2:23">
      <c r="B65" s="5">
        <v>39965</v>
      </c>
      <c r="C65" s="6" t="s">
        <v>10</v>
      </c>
      <c r="D65" s="27" t="s">
        <v>8</v>
      </c>
      <c r="E65" s="7">
        <v>6108</v>
      </c>
      <c r="F65" s="7">
        <v>348</v>
      </c>
      <c r="G65" s="7">
        <v>145</v>
      </c>
      <c r="H65" s="7">
        <v>426</v>
      </c>
      <c r="I65" s="7">
        <v>170</v>
      </c>
      <c r="J65" s="7">
        <v>5</v>
      </c>
      <c r="K65" s="7">
        <v>544</v>
      </c>
      <c r="L65" s="7">
        <v>89</v>
      </c>
      <c r="M65" s="7">
        <v>3</v>
      </c>
      <c r="N65" s="7">
        <v>7</v>
      </c>
      <c r="O65" s="7"/>
      <c r="P65" s="7">
        <v>21</v>
      </c>
      <c r="Q65" s="7">
        <v>14</v>
      </c>
      <c r="R65" s="7">
        <v>295</v>
      </c>
      <c r="S65" s="7">
        <v>1</v>
      </c>
      <c r="T65" s="7">
        <v>29</v>
      </c>
      <c r="U65" s="7">
        <v>4</v>
      </c>
      <c r="V65" s="7">
        <v>6</v>
      </c>
      <c r="W65" s="8">
        <f>SUM(E65:V65)</f>
        <v>8215</v>
      </c>
    </row>
    <row r="66" spans="2:23">
      <c r="B66" s="5">
        <v>39966</v>
      </c>
      <c r="C66" s="6" t="s">
        <v>11</v>
      </c>
      <c r="D66" s="27" t="s">
        <v>8</v>
      </c>
      <c r="E66" s="7">
        <v>6194</v>
      </c>
      <c r="F66" s="7">
        <v>404</v>
      </c>
      <c r="G66" s="7">
        <v>125</v>
      </c>
      <c r="H66" s="7">
        <v>378</v>
      </c>
      <c r="I66" s="7">
        <v>189</v>
      </c>
      <c r="J66" s="7">
        <v>2</v>
      </c>
      <c r="K66" s="7">
        <v>533</v>
      </c>
      <c r="L66" s="7">
        <v>138</v>
      </c>
      <c r="M66" s="7">
        <v>6</v>
      </c>
      <c r="N66" s="7">
        <v>11</v>
      </c>
      <c r="O66" s="7"/>
      <c r="P66" s="7">
        <v>17</v>
      </c>
      <c r="Q66" s="7">
        <v>32</v>
      </c>
      <c r="R66" s="7">
        <v>259</v>
      </c>
      <c r="S66" s="7">
        <v>11</v>
      </c>
      <c r="T66" s="7">
        <v>15</v>
      </c>
      <c r="U66" s="7">
        <v>11</v>
      </c>
      <c r="V66" s="7">
        <v>5</v>
      </c>
      <c r="W66" s="8">
        <f>SUM(E66:V66)</f>
        <v>8330</v>
      </c>
    </row>
    <row r="67" spans="2:23">
      <c r="B67" s="5">
        <v>39967</v>
      </c>
      <c r="C67" s="6" t="s">
        <v>12</v>
      </c>
      <c r="D67" s="27" t="s">
        <v>8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8"/>
    </row>
    <row r="68" spans="2:23" ht="15.75" thickBot="1">
      <c r="B68" s="5">
        <v>39968</v>
      </c>
      <c r="C68" s="6" t="s">
        <v>13</v>
      </c>
      <c r="D68" s="27" t="s">
        <v>8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8"/>
    </row>
    <row r="69" spans="2:23" ht="15.75" thickBot="1">
      <c r="B69" s="9" t="s">
        <v>15</v>
      </c>
      <c r="C69" s="10"/>
      <c r="D69" s="11" t="s">
        <v>6</v>
      </c>
      <c r="E69" s="12">
        <f>E70*7</f>
        <v>44259</v>
      </c>
      <c r="F69" s="12">
        <f t="shared" ref="F69:W69" si="12">SUM(F62:F68)</f>
        <v>1024</v>
      </c>
      <c r="G69" s="12">
        <f t="shared" si="12"/>
        <v>414</v>
      </c>
      <c r="H69" s="12">
        <f t="shared" si="12"/>
        <v>1228</v>
      </c>
      <c r="I69" s="12">
        <f t="shared" si="12"/>
        <v>480</v>
      </c>
      <c r="J69" s="12">
        <f t="shared" si="12"/>
        <v>10</v>
      </c>
      <c r="K69" s="12">
        <f t="shared" si="12"/>
        <v>1252</v>
      </c>
      <c r="L69" s="12">
        <f t="shared" si="12"/>
        <v>258</v>
      </c>
      <c r="M69" s="12">
        <f t="shared" si="12"/>
        <v>11</v>
      </c>
      <c r="N69" s="12">
        <f t="shared" si="12"/>
        <v>21</v>
      </c>
      <c r="O69" s="12">
        <f t="shared" si="12"/>
        <v>0</v>
      </c>
      <c r="P69" s="12">
        <f t="shared" si="12"/>
        <v>48</v>
      </c>
      <c r="Q69" s="12">
        <f t="shared" si="12"/>
        <v>52</v>
      </c>
      <c r="R69" s="12">
        <f t="shared" si="12"/>
        <v>627</v>
      </c>
      <c r="S69" s="12">
        <f t="shared" si="12"/>
        <v>12</v>
      </c>
      <c r="T69" s="12">
        <f t="shared" si="12"/>
        <v>54</v>
      </c>
      <c r="U69" s="12">
        <f t="shared" si="12"/>
        <v>15</v>
      </c>
      <c r="V69" s="12">
        <f t="shared" si="12"/>
        <v>11</v>
      </c>
      <c r="W69" s="13">
        <f t="shared" si="12"/>
        <v>24571</v>
      </c>
    </row>
    <row r="70" spans="2:23" ht="15.75" thickBot="1">
      <c r="B70" s="9" t="s">
        <v>15</v>
      </c>
      <c r="C70" s="10"/>
      <c r="D70" s="11" t="s">
        <v>16</v>
      </c>
      <c r="E70" s="51">
        <f>1/7*(5*1/2*(E65+E66)+(2*E64))</f>
        <v>6322.7142857142853</v>
      </c>
      <c r="F70" s="51">
        <f>1/7*(5*1/2*(F65+F66)+(2*F64))</f>
        <v>346.28571428571428</v>
      </c>
      <c r="G70" s="51">
        <f t="shared" ref="G70:W70" si="13">1/7*(5*1/2*(G65+G66)+(2*G64))</f>
        <v>137.57142857142856</v>
      </c>
      <c r="H70" s="51">
        <f t="shared" si="13"/>
        <v>408.28571428571428</v>
      </c>
      <c r="I70" s="51">
        <f t="shared" si="13"/>
        <v>162.78571428571428</v>
      </c>
      <c r="J70" s="51">
        <f t="shared" si="13"/>
        <v>3.3571428571428568</v>
      </c>
      <c r="K70" s="51">
        <f t="shared" si="13"/>
        <v>434.64285714285711</v>
      </c>
      <c r="L70" s="51">
        <f t="shared" si="13"/>
        <v>89.928571428571431</v>
      </c>
      <c r="M70" s="51">
        <f t="shared" si="13"/>
        <v>3.7857142857142856</v>
      </c>
      <c r="N70" s="51">
        <f t="shared" si="13"/>
        <v>7.2857142857142856</v>
      </c>
      <c r="O70" s="51">
        <f t="shared" si="13"/>
        <v>0</v>
      </c>
      <c r="P70" s="51">
        <f t="shared" si="13"/>
        <v>16.428571428571427</v>
      </c>
      <c r="Q70" s="51">
        <f t="shared" si="13"/>
        <v>18.142857142857142</v>
      </c>
      <c r="R70" s="51">
        <f t="shared" si="13"/>
        <v>218.71428571428569</v>
      </c>
      <c r="S70" s="51">
        <f t="shared" si="13"/>
        <v>4.2857142857142856</v>
      </c>
      <c r="T70" s="51">
        <f t="shared" si="13"/>
        <v>18.571428571428569</v>
      </c>
      <c r="U70" s="51">
        <f t="shared" si="13"/>
        <v>5.3571428571428568</v>
      </c>
      <c r="V70" s="51">
        <f t="shared" si="13"/>
        <v>3.9285714285714284</v>
      </c>
      <c r="W70" s="52">
        <f t="shared" si="13"/>
        <v>8202.0714285714275</v>
      </c>
    </row>
    <row r="71" spans="2:23" ht="15.75" thickBot="1">
      <c r="B71" s="29" t="s">
        <v>39</v>
      </c>
      <c r="C71" s="30"/>
      <c r="D71" s="30"/>
      <c r="E71" s="62">
        <v>1.0242</v>
      </c>
      <c r="F71" s="62"/>
      <c r="G71" s="62"/>
      <c r="H71" s="62"/>
      <c r="I71" s="63">
        <v>0.96619999999999995</v>
      </c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31"/>
    </row>
    <row r="72" spans="2:23" ht="15.75" thickBot="1">
      <c r="B72" s="29" t="s">
        <v>40</v>
      </c>
      <c r="C72" s="30"/>
      <c r="D72" s="30"/>
      <c r="E72" s="53">
        <f>E70*$E$71</f>
        <v>6475.7239714285706</v>
      </c>
      <c r="F72" s="53">
        <f t="shared" ref="F72:H72" si="14">F70*$E$71</f>
        <v>354.66582857142856</v>
      </c>
      <c r="G72" s="53">
        <f t="shared" si="14"/>
        <v>140.90065714285711</v>
      </c>
      <c r="H72" s="53">
        <f t="shared" si="14"/>
        <v>418.16622857142858</v>
      </c>
      <c r="I72" s="53">
        <f>I70*$I$71</f>
        <v>157.28355714285712</v>
      </c>
      <c r="J72" s="53">
        <f>J70*$I$71</f>
        <v>3.2436714285714281</v>
      </c>
      <c r="K72" s="53">
        <f>K70*$I$71</f>
        <v>419.95192857142854</v>
      </c>
      <c r="L72" s="53">
        <f>L70*$I$71</f>
        <v>86.88898571428571</v>
      </c>
      <c r="M72" s="53">
        <f>M70*$I$71</f>
        <v>3.6577571428571427</v>
      </c>
      <c r="N72" s="53">
        <f>N70*$I$71</f>
        <v>7.0394571428571426</v>
      </c>
      <c r="O72" s="53">
        <f>O70*$I$71</f>
        <v>0</v>
      </c>
      <c r="P72" s="53">
        <f>P70*$I$71</f>
        <v>15.873285714285712</v>
      </c>
      <c r="Q72" s="53">
        <f>Q70*$I$71</f>
        <v>17.529628571428571</v>
      </c>
      <c r="R72" s="53">
        <f>R70*$I$71</f>
        <v>211.32174285714282</v>
      </c>
      <c r="S72" s="53">
        <f>S70*$I$71</f>
        <v>4.1408571428571426</v>
      </c>
      <c r="T72" s="53">
        <f>T70*$I$71</f>
        <v>17.943714285714282</v>
      </c>
      <c r="U72" s="53">
        <f>U70*$I$71</f>
        <v>5.1760714285714275</v>
      </c>
      <c r="V72" s="53">
        <f>V70*$I$71</f>
        <v>3.7957857142857141</v>
      </c>
      <c r="W72" s="54">
        <f>SUM(E72:V72)</f>
        <v>8343.3031285714278</v>
      </c>
    </row>
    <row r="73" spans="2:23">
      <c r="B73" s="48"/>
      <c r="C73" s="49"/>
      <c r="D73" s="49"/>
      <c r="E73" s="50"/>
      <c r="F73" s="50"/>
      <c r="G73" s="50"/>
      <c r="H73" s="50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spans="2:23">
      <c r="B74" s="48"/>
      <c r="C74" s="49"/>
      <c r="D74" s="49"/>
      <c r="E74" s="50"/>
      <c r="F74" s="50"/>
      <c r="G74" s="50"/>
      <c r="H74" s="50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</row>
    <row r="75" spans="2:23">
      <c r="B75" s="91" t="s">
        <v>52</v>
      </c>
    </row>
    <row r="76" spans="2:23" ht="18.75">
      <c r="B76" s="92" t="s">
        <v>53</v>
      </c>
    </row>
    <row r="77" spans="2:23">
      <c r="B77" s="91" t="s">
        <v>54</v>
      </c>
    </row>
  </sheetData>
  <mergeCells count="40">
    <mergeCell ref="W22:W24"/>
    <mergeCell ref="F23:F24"/>
    <mergeCell ref="G23:G24"/>
    <mergeCell ref="H23:H24"/>
    <mergeCell ref="E35:H35"/>
    <mergeCell ref="I35:V35"/>
    <mergeCell ref="W5:W7"/>
    <mergeCell ref="F6:F7"/>
    <mergeCell ref="G6:G7"/>
    <mergeCell ref="H6:H7"/>
    <mergeCell ref="E18:H18"/>
    <mergeCell ref="I18:V18"/>
    <mergeCell ref="B5:B7"/>
    <mergeCell ref="C5:C7"/>
    <mergeCell ref="D5:D7"/>
    <mergeCell ref="E6:E7"/>
    <mergeCell ref="B43:B45"/>
    <mergeCell ref="C43:C45"/>
    <mergeCell ref="D43:D45"/>
    <mergeCell ref="B22:B24"/>
    <mergeCell ref="C22:C24"/>
    <mergeCell ref="D22:D24"/>
    <mergeCell ref="E23:E24"/>
    <mergeCell ref="W43:W45"/>
    <mergeCell ref="E44:E45"/>
    <mergeCell ref="F44:F45"/>
    <mergeCell ref="G44:G45"/>
    <mergeCell ref="H44:H45"/>
    <mergeCell ref="E55:H55"/>
    <mergeCell ref="I55:V55"/>
    <mergeCell ref="B59:B61"/>
    <mergeCell ref="C59:C61"/>
    <mergeCell ref="D59:D61"/>
    <mergeCell ref="W59:W61"/>
    <mergeCell ref="E60:E61"/>
    <mergeCell ref="F60:F61"/>
    <mergeCell ref="G60:G61"/>
    <mergeCell ref="H60:H61"/>
    <mergeCell ref="E71:H71"/>
    <mergeCell ref="I71:V71"/>
  </mergeCells>
  <conditionalFormatting sqref="B9:K15 B62:J64 B65:K68 B26:V32 E56:W56 E72:W72 B46:W52 K62:W62 E63:W68">
    <cfRule type="expression" dxfId="5" priority="49">
      <formula>$L9=1</formula>
    </cfRule>
  </conditionalFormatting>
  <conditionalFormatting sqref="B47:B52">
    <cfRule type="expression" dxfId="4" priority="44">
      <formula>$L47=1</formula>
    </cfRule>
  </conditionalFormatting>
  <conditionalFormatting sqref="E49:E50">
    <cfRule type="expression" dxfId="3" priority="42">
      <formula>$L49=1</formula>
    </cfRule>
  </conditionalFormatting>
  <conditionalFormatting sqref="G65:G66">
    <cfRule type="expression" dxfId="2" priority="35">
      <formula>$L65=1</formula>
    </cfRule>
  </conditionalFormatting>
  <conditionalFormatting sqref="B63:B68">
    <cfRule type="expression" dxfId="1" priority="30">
      <formula>$L63=1</formula>
    </cfRule>
  </conditionalFormatting>
  <conditionalFormatting sqref="G65:G66">
    <cfRule type="expression" dxfId="0" priority="28">
      <formula>$L65=1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XFB77"/>
  <sheetViews>
    <sheetView showGridLines="0" topLeftCell="O1" zoomScale="85" zoomScaleNormal="85" workbookViewId="0">
      <selection activeCell="Y7" sqref="Y7"/>
    </sheetView>
  </sheetViews>
  <sheetFormatPr defaultRowHeight="15"/>
  <cols>
    <col min="1" max="1" width="0.7109375" customWidth="1"/>
    <col min="2" max="2" width="12" customWidth="1"/>
    <col min="3" max="3" width="14" customWidth="1"/>
    <col min="4" max="4" width="13.140625" customWidth="1"/>
    <col min="5" max="5" width="17.42578125" bestFit="1" customWidth="1"/>
    <col min="6" max="9" width="11.5703125" customWidth="1"/>
    <col min="10" max="10" width="12.7109375" bestFit="1" customWidth="1"/>
    <col min="11" max="11" width="7.85546875" customWidth="1"/>
    <col min="12" max="14" width="13.7109375" bestFit="1" customWidth="1"/>
    <col min="15" max="15" width="9.42578125" customWidth="1"/>
    <col min="16" max="16" width="24.5703125" bestFit="1" customWidth="1"/>
    <col min="17" max="17" width="9.140625" hidden="1" customWidth="1"/>
    <col min="18" max="18" width="18.42578125" bestFit="1" customWidth="1"/>
    <col min="19" max="19" width="24.5703125" bestFit="1" customWidth="1"/>
    <col min="20" max="20" width="19.42578125" bestFit="1" customWidth="1"/>
    <col min="21" max="24" width="12.85546875" bestFit="1" customWidth="1"/>
    <col min="25" max="25" width="9.140625" customWidth="1"/>
  </cols>
  <sheetData>
    <row r="2" spans="2:26 16382:16382" ht="20.25">
      <c r="B2" s="14" t="s">
        <v>48</v>
      </c>
      <c r="C2" s="14"/>
    </row>
    <row r="4" spans="2:26 16382:16382" ht="15.75" thickBot="1">
      <c r="B4" s="15" t="s">
        <v>17</v>
      </c>
      <c r="C4" s="16" t="s">
        <v>50</v>
      </c>
      <c r="H4" s="103"/>
      <c r="I4" s="103" t="s">
        <v>55</v>
      </c>
      <c r="J4" s="103" t="s">
        <v>55</v>
      </c>
      <c r="K4" s="103"/>
      <c r="L4" s="103" t="s">
        <v>55</v>
      </c>
      <c r="M4" s="103" t="s">
        <v>55</v>
      </c>
      <c r="N4" s="103" t="s">
        <v>55</v>
      </c>
      <c r="O4" s="103"/>
      <c r="P4" s="103" t="s">
        <v>55</v>
      </c>
      <c r="Q4" s="103"/>
      <c r="R4" s="103" t="s">
        <v>55</v>
      </c>
      <c r="S4" s="103" t="s">
        <v>55</v>
      </c>
      <c r="T4" s="103" t="s">
        <v>55</v>
      </c>
      <c r="U4" s="103" t="s">
        <v>55</v>
      </c>
      <c r="V4" s="103" t="s">
        <v>55</v>
      </c>
      <c r="W4" s="103" t="s">
        <v>55</v>
      </c>
      <c r="X4" s="103" t="s">
        <v>55</v>
      </c>
      <c r="Y4" s="103"/>
      <c r="Z4" s="103" t="s">
        <v>55</v>
      </c>
      <c r="XFB4" t="s">
        <v>55</v>
      </c>
    </row>
    <row r="5" spans="2:26 16382:16382">
      <c r="B5" s="77" t="s">
        <v>0</v>
      </c>
      <c r="C5" s="80" t="s">
        <v>1</v>
      </c>
      <c r="D5" s="83" t="s">
        <v>2</v>
      </c>
      <c r="E5" s="17" t="s">
        <v>3</v>
      </c>
      <c r="F5" s="18"/>
      <c r="G5" s="18"/>
      <c r="H5" s="19"/>
      <c r="I5" s="20" t="s">
        <v>18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87" t="s">
        <v>19</v>
      </c>
    </row>
    <row r="6" spans="2:26 16382:16382" ht="15" customHeight="1">
      <c r="B6" s="78"/>
      <c r="C6" s="81"/>
      <c r="D6" s="84"/>
      <c r="E6" s="86" t="s">
        <v>20</v>
      </c>
      <c r="F6" s="86" t="s">
        <v>21</v>
      </c>
      <c r="G6" s="86" t="s">
        <v>22</v>
      </c>
      <c r="H6" s="86" t="s">
        <v>23</v>
      </c>
      <c r="I6" s="21" t="s">
        <v>24</v>
      </c>
      <c r="J6" s="22"/>
      <c r="K6" s="23"/>
      <c r="L6" s="21" t="s">
        <v>25</v>
      </c>
      <c r="M6" s="22"/>
      <c r="N6" s="22"/>
      <c r="O6" s="23"/>
      <c r="P6" s="21" t="s">
        <v>4</v>
      </c>
      <c r="Q6" s="22"/>
      <c r="R6" s="22"/>
      <c r="S6" s="22"/>
      <c r="T6" s="22"/>
      <c r="U6" s="21" t="s">
        <v>5</v>
      </c>
      <c r="V6" s="22"/>
      <c r="W6" s="22"/>
      <c r="X6" s="22"/>
      <c r="Y6" s="22"/>
      <c r="Z6" s="88"/>
    </row>
    <row r="7" spans="2:26 16382:16382" ht="15.75" thickBot="1">
      <c r="B7" s="79"/>
      <c r="C7" s="82"/>
      <c r="D7" s="85"/>
      <c r="E7" s="98"/>
      <c r="F7" s="98"/>
      <c r="G7" s="82"/>
      <c r="H7" s="82"/>
      <c r="I7" s="24" t="s">
        <v>26</v>
      </c>
      <c r="J7" s="25" t="s">
        <v>27</v>
      </c>
      <c r="K7" s="93" t="s">
        <v>28</v>
      </c>
      <c r="L7" s="25" t="s">
        <v>29</v>
      </c>
      <c r="M7" s="25" t="s">
        <v>30</v>
      </c>
      <c r="N7" s="25" t="s">
        <v>31</v>
      </c>
      <c r="O7" s="93" t="s">
        <v>32</v>
      </c>
      <c r="P7" s="25" t="s">
        <v>41</v>
      </c>
      <c r="Q7" s="25"/>
      <c r="R7" s="25" t="s">
        <v>33</v>
      </c>
      <c r="S7" s="25" t="s">
        <v>42</v>
      </c>
      <c r="T7" s="25" t="s">
        <v>43</v>
      </c>
      <c r="U7" s="25" t="s">
        <v>34</v>
      </c>
      <c r="V7" s="25" t="s">
        <v>35</v>
      </c>
      <c r="W7" s="25" t="s">
        <v>36</v>
      </c>
      <c r="X7" s="25" t="s">
        <v>37</v>
      </c>
      <c r="Y7" s="93" t="s">
        <v>38</v>
      </c>
      <c r="Z7" s="89"/>
    </row>
    <row r="8" spans="2:26 16382:16382" ht="14.25" customHeight="1" thickBot="1">
      <c r="B8" s="36" t="str">
        <f>B5</f>
        <v>Fecha</v>
      </c>
      <c r="C8" s="37" t="str">
        <f>C5</f>
        <v>Dia Laborable</v>
      </c>
      <c r="D8" s="38" t="str">
        <f>D5</f>
        <v>Intervalo</v>
      </c>
      <c r="E8" s="102" t="str">
        <f>E6</f>
        <v>Autos (M1)</v>
      </c>
      <c r="F8" s="102" t="str">
        <f>F6</f>
        <v>Camit. Rural</v>
      </c>
      <c r="G8" s="37" t="str">
        <f>G6</f>
        <v>Combi (M2)</v>
      </c>
      <c r="H8" s="37" t="str">
        <f>H6</f>
        <v>Minibus (M2)</v>
      </c>
      <c r="I8" s="99" t="str">
        <f>CONCATENATE(I6,I4,I7)</f>
        <v>Omnibus-B2</v>
      </c>
      <c r="J8" s="100" t="str">
        <f>CONCATENATE(I6,I4,J7)</f>
        <v>Omnibus-B3</v>
      </c>
      <c r="K8" s="101"/>
      <c r="L8" s="100" t="str">
        <f>CONCATENATE(L6,L4,L7)</f>
        <v>Camiones-C2</v>
      </c>
      <c r="M8" s="100" t="str">
        <f>CONCATENATE(L6,M4,M7)</f>
        <v>Camiones-C3</v>
      </c>
      <c r="N8" s="100" t="str">
        <f>CONCATENATE(L6,N4,N7)</f>
        <v>Camiones-C4</v>
      </c>
      <c r="O8" s="101"/>
      <c r="P8" s="100" t="str">
        <f>CONCATENATE(P6,P4,P7)</f>
        <v>Semi-Trayler-T2S1 / T2S2</v>
      </c>
      <c r="Q8" s="100"/>
      <c r="R8" s="100" t="str">
        <f>CONCATENATE(P6,R4,R7)</f>
        <v>Semi-Trayler-T2S3</v>
      </c>
      <c r="S8" s="100" t="str">
        <f>CONCATENATE(P6,S4,S7)</f>
        <v>Semi-Trayler-T3S1 / T3S2</v>
      </c>
      <c r="T8" s="100" t="str">
        <f>CONCATENATE(P6,T4,T7)</f>
        <v>Semi-Trayler-&gt;T3S3</v>
      </c>
      <c r="U8" s="100" t="str">
        <f>CONCATENATE(U6,U4,U7)</f>
        <v>Trayler-C2R2</v>
      </c>
      <c r="V8" s="100" t="str">
        <f>CONCATENATE(U6,V4,V7)</f>
        <v>Trayler-C2R3</v>
      </c>
      <c r="W8" s="100" t="str">
        <f>CONCATENATE(U6,W4,W7)</f>
        <v>Trayler-C3R2</v>
      </c>
      <c r="X8" s="100" t="str">
        <f>CONCATENATE(U6,X4,X7)</f>
        <v>Trayler-C3R3</v>
      </c>
      <c r="Y8" s="101"/>
      <c r="Z8" s="35" t="s">
        <v>19</v>
      </c>
    </row>
    <row r="9" spans="2:26 16382:16382">
      <c r="B9" s="1">
        <v>40446</v>
      </c>
      <c r="C9" s="2" t="s">
        <v>7</v>
      </c>
      <c r="D9" s="26" t="s">
        <v>8</v>
      </c>
      <c r="E9" s="3">
        <v>8361</v>
      </c>
      <c r="F9" s="3">
        <v>504</v>
      </c>
      <c r="G9" s="3">
        <v>90</v>
      </c>
      <c r="H9" s="3">
        <v>579</v>
      </c>
      <c r="I9" s="3">
        <v>99</v>
      </c>
      <c r="J9" s="4">
        <v>6</v>
      </c>
      <c r="K9" s="94">
        <v>5</v>
      </c>
      <c r="L9" s="4">
        <v>377</v>
      </c>
      <c r="M9" s="4">
        <v>58</v>
      </c>
      <c r="N9" s="4">
        <v>2</v>
      </c>
      <c r="O9" s="94">
        <v>2</v>
      </c>
      <c r="P9" s="4">
        <v>0</v>
      </c>
      <c r="Q9" s="4"/>
      <c r="R9" s="4">
        <v>1</v>
      </c>
      <c r="S9" s="4">
        <v>13</v>
      </c>
      <c r="T9" s="4">
        <v>28</v>
      </c>
      <c r="U9" s="4">
        <v>0</v>
      </c>
      <c r="V9" s="4">
        <v>0</v>
      </c>
      <c r="W9" s="4">
        <v>0</v>
      </c>
      <c r="X9" s="4">
        <v>2</v>
      </c>
      <c r="Y9" s="94">
        <v>0</v>
      </c>
      <c r="Z9" s="4">
        <f>SUM(E9:Y9)</f>
        <v>10127</v>
      </c>
    </row>
    <row r="10" spans="2:26 16382:16382">
      <c r="B10" s="5">
        <v>40447</v>
      </c>
      <c r="C10" s="6" t="s">
        <v>9</v>
      </c>
      <c r="D10" s="27" t="s">
        <v>8</v>
      </c>
      <c r="E10" s="28">
        <v>8654</v>
      </c>
      <c r="F10" s="28">
        <v>302</v>
      </c>
      <c r="G10" s="28">
        <v>44</v>
      </c>
      <c r="H10" s="28">
        <v>578</v>
      </c>
      <c r="I10" s="28">
        <v>88</v>
      </c>
      <c r="J10" s="28">
        <v>0</v>
      </c>
      <c r="K10" s="95">
        <v>0</v>
      </c>
      <c r="L10" s="28">
        <v>132</v>
      </c>
      <c r="M10" s="28">
        <v>15</v>
      </c>
      <c r="N10" s="28">
        <v>0</v>
      </c>
      <c r="O10" s="95">
        <v>2</v>
      </c>
      <c r="P10" s="28">
        <v>0</v>
      </c>
      <c r="Q10" s="28"/>
      <c r="R10" s="28">
        <v>0</v>
      </c>
      <c r="S10" s="28">
        <v>11</v>
      </c>
      <c r="T10" s="28">
        <v>17</v>
      </c>
      <c r="U10" s="28">
        <v>0</v>
      </c>
      <c r="V10" s="28">
        <v>0</v>
      </c>
      <c r="W10" s="28">
        <v>0</v>
      </c>
      <c r="X10" s="28">
        <v>0</v>
      </c>
      <c r="Y10" s="95">
        <v>0</v>
      </c>
      <c r="Z10" s="8">
        <f t="shared" ref="Z10:Z15" si="0">SUM(E10:Y10)</f>
        <v>9843</v>
      </c>
    </row>
    <row r="11" spans="2:26 16382:16382">
      <c r="B11" s="5">
        <v>40448</v>
      </c>
      <c r="C11" s="6" t="s">
        <v>10</v>
      </c>
      <c r="D11" s="27" t="s">
        <v>8</v>
      </c>
      <c r="E11" s="7">
        <v>7612</v>
      </c>
      <c r="F11" s="7">
        <v>471</v>
      </c>
      <c r="G11" s="7">
        <v>37</v>
      </c>
      <c r="H11" s="7">
        <v>662</v>
      </c>
      <c r="I11" s="7">
        <v>150</v>
      </c>
      <c r="J11" s="7">
        <v>6</v>
      </c>
      <c r="K11" s="96">
        <v>1</v>
      </c>
      <c r="L11" s="7">
        <v>527</v>
      </c>
      <c r="M11" s="7">
        <v>54</v>
      </c>
      <c r="N11" s="7">
        <v>2</v>
      </c>
      <c r="O11" s="96">
        <v>8</v>
      </c>
      <c r="P11" s="7">
        <v>2</v>
      </c>
      <c r="Q11" s="7"/>
      <c r="R11" s="7">
        <v>4</v>
      </c>
      <c r="S11" s="7">
        <v>6</v>
      </c>
      <c r="T11" s="7">
        <v>10</v>
      </c>
      <c r="U11" s="7">
        <v>0</v>
      </c>
      <c r="V11" s="7">
        <v>0</v>
      </c>
      <c r="W11" s="7">
        <v>0</v>
      </c>
      <c r="X11" s="7">
        <v>0</v>
      </c>
      <c r="Y11" s="96">
        <v>0</v>
      </c>
      <c r="Z11" s="8">
        <f t="shared" si="0"/>
        <v>9552</v>
      </c>
    </row>
    <row r="12" spans="2:26 16382:16382">
      <c r="B12" s="5">
        <v>40449</v>
      </c>
      <c r="C12" s="6" t="s">
        <v>11</v>
      </c>
      <c r="D12" s="27" t="s">
        <v>8</v>
      </c>
      <c r="E12" s="7">
        <v>7476</v>
      </c>
      <c r="F12" s="7">
        <v>518</v>
      </c>
      <c r="G12" s="7">
        <v>43</v>
      </c>
      <c r="H12" s="7">
        <v>491</v>
      </c>
      <c r="I12" s="7">
        <v>192</v>
      </c>
      <c r="J12" s="7">
        <v>2</v>
      </c>
      <c r="K12" s="96">
        <v>1</v>
      </c>
      <c r="L12" s="7">
        <v>672</v>
      </c>
      <c r="M12" s="7">
        <v>65</v>
      </c>
      <c r="N12" s="7">
        <v>3</v>
      </c>
      <c r="O12" s="96">
        <v>15</v>
      </c>
      <c r="P12" s="7">
        <v>0</v>
      </c>
      <c r="Q12" s="7"/>
      <c r="R12" s="7">
        <v>0</v>
      </c>
      <c r="S12" s="7">
        <v>2</v>
      </c>
      <c r="T12" s="7">
        <v>19</v>
      </c>
      <c r="U12" s="7">
        <v>1</v>
      </c>
      <c r="V12" s="7">
        <v>0</v>
      </c>
      <c r="W12" s="7">
        <v>0</v>
      </c>
      <c r="X12" s="7">
        <v>1</v>
      </c>
      <c r="Y12" s="96">
        <v>0</v>
      </c>
      <c r="Z12" s="8">
        <f t="shared" si="0"/>
        <v>9501</v>
      </c>
    </row>
    <row r="13" spans="2:26 16382:16382">
      <c r="B13" s="5">
        <v>40450</v>
      </c>
      <c r="C13" s="6" t="s">
        <v>12</v>
      </c>
      <c r="D13" s="27" t="s">
        <v>8</v>
      </c>
      <c r="E13" s="7">
        <v>7294</v>
      </c>
      <c r="F13" s="7">
        <v>488</v>
      </c>
      <c r="G13" s="7">
        <v>31</v>
      </c>
      <c r="H13" s="7">
        <v>477</v>
      </c>
      <c r="I13" s="7">
        <v>140</v>
      </c>
      <c r="J13" s="7">
        <v>5</v>
      </c>
      <c r="K13" s="96">
        <v>1</v>
      </c>
      <c r="L13" s="7">
        <v>690</v>
      </c>
      <c r="M13" s="7">
        <v>92</v>
      </c>
      <c r="N13" s="7">
        <v>2</v>
      </c>
      <c r="O13" s="96">
        <v>6</v>
      </c>
      <c r="P13" s="7">
        <v>10</v>
      </c>
      <c r="Q13" s="7"/>
      <c r="R13" s="7">
        <v>13</v>
      </c>
      <c r="S13" s="7">
        <v>24</v>
      </c>
      <c r="T13" s="7">
        <v>208</v>
      </c>
      <c r="U13" s="7">
        <v>0</v>
      </c>
      <c r="V13" s="7">
        <v>0</v>
      </c>
      <c r="W13" s="7">
        <v>3</v>
      </c>
      <c r="X13" s="7">
        <v>0</v>
      </c>
      <c r="Y13" s="96">
        <v>0</v>
      </c>
      <c r="Z13" s="8">
        <f t="shared" si="0"/>
        <v>9484</v>
      </c>
    </row>
    <row r="14" spans="2:26 16382:16382">
      <c r="B14" s="5">
        <v>40451</v>
      </c>
      <c r="C14" s="6" t="s">
        <v>13</v>
      </c>
      <c r="D14" s="27" t="s">
        <v>8</v>
      </c>
      <c r="E14" s="7">
        <v>7560</v>
      </c>
      <c r="F14" s="7">
        <v>465</v>
      </c>
      <c r="G14" s="7">
        <v>35</v>
      </c>
      <c r="H14" s="7">
        <v>480</v>
      </c>
      <c r="I14" s="7">
        <v>179</v>
      </c>
      <c r="J14" s="7">
        <v>11</v>
      </c>
      <c r="K14" s="96">
        <v>0</v>
      </c>
      <c r="L14" s="7">
        <v>694</v>
      </c>
      <c r="M14" s="7">
        <v>90</v>
      </c>
      <c r="N14" s="7">
        <v>6</v>
      </c>
      <c r="O14" s="96">
        <v>7</v>
      </c>
      <c r="P14" s="7">
        <v>8</v>
      </c>
      <c r="Q14" s="7"/>
      <c r="R14" s="7">
        <v>8</v>
      </c>
      <c r="S14" s="7">
        <v>51</v>
      </c>
      <c r="T14" s="7">
        <v>225</v>
      </c>
      <c r="U14" s="7">
        <v>0</v>
      </c>
      <c r="V14" s="7">
        <v>0</v>
      </c>
      <c r="W14" s="7">
        <v>5</v>
      </c>
      <c r="X14" s="7">
        <v>0</v>
      </c>
      <c r="Y14" s="96">
        <v>0</v>
      </c>
      <c r="Z14" s="8">
        <f t="shared" si="0"/>
        <v>9824</v>
      </c>
    </row>
    <row r="15" spans="2:26 16382:16382" ht="15.75" thickBot="1">
      <c r="B15" s="5">
        <v>40452</v>
      </c>
      <c r="C15" s="6" t="s">
        <v>14</v>
      </c>
      <c r="D15" s="27" t="s">
        <v>8</v>
      </c>
      <c r="E15" s="7">
        <v>7432</v>
      </c>
      <c r="F15" s="7">
        <v>471</v>
      </c>
      <c r="G15" s="7">
        <v>33</v>
      </c>
      <c r="H15" s="7">
        <v>470</v>
      </c>
      <c r="I15" s="7">
        <v>155</v>
      </c>
      <c r="J15" s="7">
        <v>5</v>
      </c>
      <c r="K15" s="96">
        <v>3</v>
      </c>
      <c r="L15" s="7">
        <v>657</v>
      </c>
      <c r="M15" s="7">
        <v>81</v>
      </c>
      <c r="N15" s="7">
        <v>6</v>
      </c>
      <c r="O15" s="96">
        <v>7</v>
      </c>
      <c r="P15" s="7">
        <v>11</v>
      </c>
      <c r="Q15" s="7"/>
      <c r="R15" s="7">
        <v>14</v>
      </c>
      <c r="S15" s="7">
        <v>45</v>
      </c>
      <c r="T15" s="7">
        <v>182</v>
      </c>
      <c r="U15" s="7">
        <v>0</v>
      </c>
      <c r="V15" s="7">
        <v>1</v>
      </c>
      <c r="W15" s="7">
        <v>5</v>
      </c>
      <c r="X15" s="7">
        <v>4</v>
      </c>
      <c r="Y15" s="96">
        <v>0</v>
      </c>
      <c r="Z15" s="8">
        <f t="shared" si="0"/>
        <v>9582</v>
      </c>
    </row>
    <row r="16" spans="2:26 16382:16382" ht="15.75" thickBot="1">
      <c r="B16" s="9" t="s">
        <v>15</v>
      </c>
      <c r="C16" s="10"/>
      <c r="D16" s="11" t="s">
        <v>6</v>
      </c>
      <c r="E16" s="12">
        <f>SUM(E9:E15)</f>
        <v>54389</v>
      </c>
      <c r="F16" s="12">
        <f t="shared" ref="F16:Z16" si="1">SUM(F9:F15)</f>
        <v>3219</v>
      </c>
      <c r="G16" s="12">
        <f t="shared" si="1"/>
        <v>313</v>
      </c>
      <c r="H16" s="12">
        <f t="shared" si="1"/>
        <v>3737</v>
      </c>
      <c r="I16" s="12">
        <f t="shared" si="1"/>
        <v>1003</v>
      </c>
      <c r="J16" s="12">
        <f t="shared" si="1"/>
        <v>35</v>
      </c>
      <c r="K16" s="97">
        <f t="shared" si="1"/>
        <v>11</v>
      </c>
      <c r="L16" s="12">
        <f t="shared" si="1"/>
        <v>3749</v>
      </c>
      <c r="M16" s="12">
        <f t="shared" si="1"/>
        <v>455</v>
      </c>
      <c r="N16" s="12">
        <f t="shared" si="1"/>
        <v>21</v>
      </c>
      <c r="O16" s="97">
        <f t="shared" si="1"/>
        <v>47</v>
      </c>
      <c r="P16" s="12">
        <f t="shared" si="1"/>
        <v>31</v>
      </c>
      <c r="Q16" s="12">
        <f t="shared" si="1"/>
        <v>0</v>
      </c>
      <c r="R16" s="12">
        <f t="shared" si="1"/>
        <v>40</v>
      </c>
      <c r="S16" s="12">
        <f t="shared" si="1"/>
        <v>152</v>
      </c>
      <c r="T16" s="12">
        <f t="shared" si="1"/>
        <v>689</v>
      </c>
      <c r="U16" s="12">
        <f t="shared" si="1"/>
        <v>1</v>
      </c>
      <c r="V16" s="12">
        <f t="shared" si="1"/>
        <v>1</v>
      </c>
      <c r="W16" s="12">
        <f t="shared" si="1"/>
        <v>13</v>
      </c>
      <c r="X16" s="12">
        <f t="shared" si="1"/>
        <v>7</v>
      </c>
      <c r="Y16" s="97">
        <f t="shared" si="1"/>
        <v>0</v>
      </c>
      <c r="Z16" s="13">
        <f t="shared" si="1"/>
        <v>67913</v>
      </c>
    </row>
    <row r="17" spans="2:42" ht="15.75" thickBot="1">
      <c r="B17" s="9" t="s">
        <v>15</v>
      </c>
      <c r="C17" s="10"/>
      <c r="D17" s="11" t="s">
        <v>16</v>
      </c>
      <c r="E17" s="12">
        <f>AVERAGE(E9:E15)</f>
        <v>7769.8571428571431</v>
      </c>
      <c r="F17" s="12">
        <f t="shared" ref="F17:Z17" si="2">AVERAGE(F9:F15)</f>
        <v>459.85714285714283</v>
      </c>
      <c r="G17" s="12">
        <f t="shared" si="2"/>
        <v>44.714285714285715</v>
      </c>
      <c r="H17" s="12">
        <f t="shared" si="2"/>
        <v>533.85714285714289</v>
      </c>
      <c r="I17" s="12">
        <f t="shared" si="2"/>
        <v>143.28571428571428</v>
      </c>
      <c r="J17" s="12">
        <f t="shared" si="2"/>
        <v>5</v>
      </c>
      <c r="K17" s="97">
        <f t="shared" si="2"/>
        <v>1.5714285714285714</v>
      </c>
      <c r="L17" s="12">
        <f t="shared" si="2"/>
        <v>535.57142857142856</v>
      </c>
      <c r="M17" s="12">
        <f t="shared" si="2"/>
        <v>65</v>
      </c>
      <c r="N17" s="12">
        <f t="shared" si="2"/>
        <v>3</v>
      </c>
      <c r="O17" s="97">
        <f t="shared" si="2"/>
        <v>6.7142857142857144</v>
      </c>
      <c r="P17" s="12">
        <f t="shared" si="2"/>
        <v>4.4285714285714288</v>
      </c>
      <c r="Q17" s="12"/>
      <c r="R17" s="12">
        <f t="shared" si="2"/>
        <v>5.7142857142857144</v>
      </c>
      <c r="S17" s="12">
        <f t="shared" si="2"/>
        <v>21.714285714285715</v>
      </c>
      <c r="T17" s="12">
        <f t="shared" si="2"/>
        <v>98.428571428571431</v>
      </c>
      <c r="U17" s="12">
        <f t="shared" si="2"/>
        <v>0.14285714285714285</v>
      </c>
      <c r="V17" s="12">
        <f t="shared" si="2"/>
        <v>0.14285714285714285</v>
      </c>
      <c r="W17" s="12">
        <f t="shared" si="2"/>
        <v>1.8571428571428572</v>
      </c>
      <c r="X17" s="12">
        <f t="shared" si="2"/>
        <v>1</v>
      </c>
      <c r="Y17" s="97">
        <f t="shared" si="2"/>
        <v>0</v>
      </c>
      <c r="Z17" s="13">
        <f t="shared" si="2"/>
        <v>9701.8571428571431</v>
      </c>
    </row>
    <row r="18" spans="2:42" ht="15.75" thickBot="1">
      <c r="B18" s="29" t="s">
        <v>39</v>
      </c>
      <c r="C18" s="30"/>
      <c r="D18" s="30"/>
      <c r="E18" s="62">
        <v>1.0242</v>
      </c>
      <c r="F18" s="62"/>
      <c r="G18" s="62"/>
      <c r="H18" s="62"/>
      <c r="I18" s="63">
        <v>0.96619999999999995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31"/>
    </row>
    <row r="19" spans="2:42" ht="15.75" thickBot="1">
      <c r="B19" s="29" t="s">
        <v>40</v>
      </c>
      <c r="C19" s="30"/>
      <c r="D19" s="30"/>
      <c r="E19" s="12">
        <f>E17*$E$18</f>
        <v>7957.8876857142859</v>
      </c>
      <c r="F19" s="12">
        <f t="shared" ref="F19:H19" si="3">F17*$E$18</f>
        <v>470.98568571428569</v>
      </c>
      <c r="G19" s="12">
        <f t="shared" si="3"/>
        <v>45.796371428571426</v>
      </c>
      <c r="H19" s="12">
        <f t="shared" si="3"/>
        <v>546.77648571428574</v>
      </c>
      <c r="I19" s="12">
        <f>I17*$I$18</f>
        <v>138.44265714285712</v>
      </c>
      <c r="J19" s="12">
        <f t="shared" ref="J19:X19" si="4">J17*$I$18</f>
        <v>4.8309999999999995</v>
      </c>
      <c r="K19" s="97">
        <f t="shared" si="4"/>
        <v>1.5183142857142855</v>
      </c>
      <c r="L19" s="12">
        <f t="shared" si="4"/>
        <v>517.46911428571423</v>
      </c>
      <c r="M19" s="12">
        <f t="shared" si="4"/>
        <v>62.802999999999997</v>
      </c>
      <c r="N19" s="12">
        <f t="shared" si="4"/>
        <v>2.8986000000000001</v>
      </c>
      <c r="O19" s="97">
        <f t="shared" si="4"/>
        <v>6.4873428571428571</v>
      </c>
      <c r="P19" s="12">
        <f t="shared" si="4"/>
        <v>4.278885714285714</v>
      </c>
      <c r="Q19" s="12">
        <f t="shared" si="4"/>
        <v>0</v>
      </c>
      <c r="R19" s="12">
        <f t="shared" si="4"/>
        <v>5.5211428571428574</v>
      </c>
      <c r="S19" s="12">
        <f t="shared" si="4"/>
        <v>20.980342857142858</v>
      </c>
      <c r="T19" s="12">
        <f t="shared" si="4"/>
        <v>95.101685714285708</v>
      </c>
      <c r="U19" s="12">
        <f t="shared" si="4"/>
        <v>0.13802857142857142</v>
      </c>
      <c r="V19" s="12">
        <f t="shared" si="4"/>
        <v>0.13802857142857142</v>
      </c>
      <c r="W19" s="12">
        <f t="shared" si="4"/>
        <v>1.7943714285714285</v>
      </c>
      <c r="X19" s="12">
        <f t="shared" si="4"/>
        <v>0.96619999999999995</v>
      </c>
      <c r="Y19" s="97">
        <f t="shared" ref="Y19" si="5">Y17*$I$35</f>
        <v>0</v>
      </c>
      <c r="Z19" s="13">
        <f>SUM(E19:Y19)</f>
        <v>9884.8149428571469</v>
      </c>
    </row>
    <row r="20" spans="2:42">
      <c r="B20" s="48"/>
      <c r="C20" s="49"/>
      <c r="D20" s="49"/>
      <c r="E20" s="90"/>
      <c r="F20" s="90"/>
      <c r="G20" s="90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</row>
    <row r="21" spans="2:42" ht="15.75" thickBot="1">
      <c r="B21" s="15" t="s">
        <v>17</v>
      </c>
      <c r="C21" s="16" t="s">
        <v>51</v>
      </c>
      <c r="H21" s="103"/>
      <c r="I21" s="103" t="s">
        <v>55</v>
      </c>
      <c r="J21" s="103" t="s">
        <v>55</v>
      </c>
      <c r="K21" s="103"/>
      <c r="L21" s="103" t="s">
        <v>55</v>
      </c>
      <c r="M21" s="103" t="s">
        <v>55</v>
      </c>
      <c r="N21" s="103" t="s">
        <v>55</v>
      </c>
      <c r="O21" s="103"/>
      <c r="P21" s="103" t="s">
        <v>55</v>
      </c>
      <c r="Q21" s="103"/>
      <c r="R21" s="103" t="s">
        <v>55</v>
      </c>
      <c r="S21" s="103" t="s">
        <v>55</v>
      </c>
      <c r="T21" s="103" t="s">
        <v>55</v>
      </c>
      <c r="U21" s="103" t="s">
        <v>55</v>
      </c>
      <c r="V21" s="103" t="s">
        <v>55</v>
      </c>
      <c r="W21" s="103" t="s">
        <v>55</v>
      </c>
      <c r="X21" s="103" t="s">
        <v>55</v>
      </c>
      <c r="Y21" s="103"/>
      <c r="Z21" s="103" t="s">
        <v>55</v>
      </c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</row>
    <row r="22" spans="2:42" ht="15" customHeight="1">
      <c r="B22" s="77" t="s">
        <v>0</v>
      </c>
      <c r="C22" s="80" t="s">
        <v>1</v>
      </c>
      <c r="D22" s="83" t="s">
        <v>2</v>
      </c>
      <c r="E22" s="17" t="s">
        <v>3</v>
      </c>
      <c r="F22" s="18"/>
      <c r="G22" s="18"/>
      <c r="H22" s="19"/>
      <c r="I22" s="20" t="s">
        <v>18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87" t="s">
        <v>19</v>
      </c>
    </row>
    <row r="23" spans="2:42" ht="15" customHeight="1">
      <c r="B23" s="78"/>
      <c r="C23" s="81"/>
      <c r="D23" s="84"/>
      <c r="E23" s="86" t="s">
        <v>20</v>
      </c>
      <c r="F23" s="86" t="s">
        <v>21</v>
      </c>
      <c r="G23" s="86" t="s">
        <v>22</v>
      </c>
      <c r="H23" s="86" t="s">
        <v>23</v>
      </c>
      <c r="I23" s="21" t="s">
        <v>24</v>
      </c>
      <c r="J23" s="22"/>
      <c r="K23" s="23"/>
      <c r="L23" s="21" t="s">
        <v>25</v>
      </c>
      <c r="M23" s="22"/>
      <c r="N23" s="22"/>
      <c r="O23" s="23"/>
      <c r="P23" s="21" t="s">
        <v>4</v>
      </c>
      <c r="Q23" s="22"/>
      <c r="R23" s="22"/>
      <c r="S23" s="22"/>
      <c r="T23" s="22"/>
      <c r="U23" s="21" t="s">
        <v>5</v>
      </c>
      <c r="V23" s="22"/>
      <c r="W23" s="22"/>
      <c r="X23" s="22"/>
      <c r="Y23" s="22"/>
      <c r="Z23" s="88"/>
    </row>
    <row r="24" spans="2:42" ht="15.75" thickBot="1">
      <c r="B24" s="79"/>
      <c r="C24" s="82"/>
      <c r="D24" s="85"/>
      <c r="E24" s="82"/>
      <c r="F24" s="82"/>
      <c r="G24" s="82"/>
      <c r="H24" s="82"/>
      <c r="I24" s="24" t="s">
        <v>26</v>
      </c>
      <c r="J24" s="25" t="s">
        <v>27</v>
      </c>
      <c r="K24" s="93" t="s">
        <v>28</v>
      </c>
      <c r="L24" s="25" t="s">
        <v>29</v>
      </c>
      <c r="M24" s="25" t="s">
        <v>30</v>
      </c>
      <c r="N24" s="25" t="s">
        <v>31</v>
      </c>
      <c r="O24" s="93" t="s">
        <v>32</v>
      </c>
      <c r="P24" s="25" t="s">
        <v>41</v>
      </c>
      <c r="Q24" s="25"/>
      <c r="R24" s="25" t="s">
        <v>33</v>
      </c>
      <c r="S24" s="25" t="s">
        <v>42</v>
      </c>
      <c r="T24" s="25" t="s">
        <v>43</v>
      </c>
      <c r="U24" s="25" t="s">
        <v>34</v>
      </c>
      <c r="V24" s="25" t="s">
        <v>35</v>
      </c>
      <c r="W24" s="25" t="s">
        <v>36</v>
      </c>
      <c r="X24" s="25" t="s">
        <v>37</v>
      </c>
      <c r="Y24" s="93" t="s">
        <v>38</v>
      </c>
      <c r="Z24" s="89"/>
    </row>
    <row r="25" spans="2:42" ht="14.25" customHeight="1" thickBot="1">
      <c r="B25" s="36" t="str">
        <f>B22</f>
        <v>Fecha</v>
      </c>
      <c r="C25" s="37" t="str">
        <f>C22</f>
        <v>Dia Laborable</v>
      </c>
      <c r="D25" s="38" t="str">
        <f>D22</f>
        <v>Intervalo</v>
      </c>
      <c r="E25" s="102" t="str">
        <f>E23</f>
        <v>Autos (M1)</v>
      </c>
      <c r="F25" s="102" t="str">
        <f>F23</f>
        <v>Camit. Rural</v>
      </c>
      <c r="G25" s="37" t="str">
        <f>G23</f>
        <v>Combi (M2)</v>
      </c>
      <c r="H25" s="37" t="str">
        <f>H23</f>
        <v>Minibus (M2)</v>
      </c>
      <c r="I25" s="99" t="str">
        <f>CONCATENATE(I23,I21,I24)</f>
        <v>Omnibus-B2</v>
      </c>
      <c r="J25" s="100" t="str">
        <f>CONCATENATE(I23,I21,J24)</f>
        <v>Omnibus-B3</v>
      </c>
      <c r="K25" s="101"/>
      <c r="L25" s="100" t="str">
        <f>CONCATENATE(L23,L21,L24)</f>
        <v>Camiones-C2</v>
      </c>
      <c r="M25" s="100" t="str">
        <f>CONCATENATE(L23,M21,M24)</f>
        <v>Camiones-C3</v>
      </c>
      <c r="N25" s="100" t="str">
        <f>CONCATENATE(L23,N21,N24)</f>
        <v>Camiones-C4</v>
      </c>
      <c r="O25" s="101"/>
      <c r="P25" s="100" t="str">
        <f>CONCATENATE(P23,P21,P24)</f>
        <v>Semi-Trayler-T2S1 / T2S2</v>
      </c>
      <c r="Q25" s="100"/>
      <c r="R25" s="100" t="str">
        <f>CONCATENATE(P23,R21,R24)</f>
        <v>Semi-Trayler-T2S3</v>
      </c>
      <c r="S25" s="100" t="str">
        <f>CONCATENATE(P23,S21,S24)</f>
        <v>Semi-Trayler-T3S1 / T3S2</v>
      </c>
      <c r="T25" s="100" t="str">
        <f>CONCATENATE(P23,T21,T24)</f>
        <v>Semi-Trayler-&gt;T3S3</v>
      </c>
      <c r="U25" s="100" t="str">
        <f>CONCATENATE(U23,U21,U24)</f>
        <v>Trayler-C2R2</v>
      </c>
      <c r="V25" s="100" t="str">
        <f>CONCATENATE(U23,V21,V24)</f>
        <v>Trayler-C2R3</v>
      </c>
      <c r="W25" s="100" t="str">
        <f>CONCATENATE(U23,W21,W24)</f>
        <v>Trayler-C3R2</v>
      </c>
      <c r="X25" s="100" t="str">
        <f>CONCATENATE(U23,X21,X24)</f>
        <v>Trayler-C3R3</v>
      </c>
      <c r="Y25" s="101"/>
      <c r="Z25" s="35" t="s">
        <v>19</v>
      </c>
    </row>
    <row r="26" spans="2:42">
      <c r="B26" s="1">
        <v>40446</v>
      </c>
      <c r="C26" s="2" t="s">
        <v>7</v>
      </c>
      <c r="D26" s="26" t="s">
        <v>8</v>
      </c>
      <c r="E26" s="3">
        <v>8049</v>
      </c>
      <c r="F26" s="3">
        <v>441</v>
      </c>
      <c r="G26" s="3">
        <v>42</v>
      </c>
      <c r="H26" s="3">
        <v>586</v>
      </c>
      <c r="I26" s="3">
        <v>95</v>
      </c>
      <c r="J26" s="4">
        <v>14</v>
      </c>
      <c r="K26" s="94">
        <v>4</v>
      </c>
      <c r="L26" s="4">
        <v>609</v>
      </c>
      <c r="M26" s="4">
        <v>96</v>
      </c>
      <c r="N26" s="4">
        <v>1</v>
      </c>
      <c r="O26" s="94">
        <v>5</v>
      </c>
      <c r="P26" s="4">
        <v>8</v>
      </c>
      <c r="Q26" s="4"/>
      <c r="R26" s="4">
        <v>13</v>
      </c>
      <c r="S26" s="4">
        <v>34</v>
      </c>
      <c r="T26" s="4">
        <v>281</v>
      </c>
      <c r="U26" s="4">
        <v>1</v>
      </c>
      <c r="V26" s="4">
        <v>1</v>
      </c>
      <c r="W26" s="4">
        <v>1</v>
      </c>
      <c r="X26" s="4">
        <v>2</v>
      </c>
      <c r="Y26" s="94">
        <v>0</v>
      </c>
      <c r="Z26" s="4">
        <f>SUM(E26:Y26)</f>
        <v>10283</v>
      </c>
    </row>
    <row r="27" spans="2:42">
      <c r="B27" s="5">
        <v>40447</v>
      </c>
      <c r="C27" s="6" t="s">
        <v>9</v>
      </c>
      <c r="D27" s="27" t="s">
        <v>8</v>
      </c>
      <c r="E27" s="28">
        <v>7443</v>
      </c>
      <c r="F27" s="28">
        <v>349</v>
      </c>
      <c r="G27" s="28">
        <v>65</v>
      </c>
      <c r="H27" s="28">
        <v>506</v>
      </c>
      <c r="I27" s="28">
        <v>93</v>
      </c>
      <c r="J27" s="28">
        <v>9</v>
      </c>
      <c r="K27" s="95">
        <v>1</v>
      </c>
      <c r="L27" s="28">
        <v>140</v>
      </c>
      <c r="M27" s="28">
        <v>29</v>
      </c>
      <c r="N27" s="28">
        <v>1</v>
      </c>
      <c r="O27" s="95">
        <v>4</v>
      </c>
      <c r="P27" s="28">
        <v>4</v>
      </c>
      <c r="Q27" s="28"/>
      <c r="R27" s="28">
        <v>7</v>
      </c>
      <c r="S27" s="28">
        <v>32</v>
      </c>
      <c r="T27" s="28">
        <v>85</v>
      </c>
      <c r="U27" s="28">
        <v>0</v>
      </c>
      <c r="V27" s="28">
        <v>0</v>
      </c>
      <c r="W27" s="28">
        <v>0</v>
      </c>
      <c r="X27" s="28">
        <v>0</v>
      </c>
      <c r="Y27" s="95">
        <v>0</v>
      </c>
      <c r="Z27" s="8">
        <f t="shared" ref="Z27:Z32" si="6">SUM(E27:Y27)</f>
        <v>8768</v>
      </c>
    </row>
    <row r="28" spans="2:42">
      <c r="B28" s="5">
        <v>40448</v>
      </c>
      <c r="C28" s="6" t="s">
        <v>10</v>
      </c>
      <c r="D28" s="27" t="s">
        <v>8</v>
      </c>
      <c r="E28" s="7">
        <v>7025</v>
      </c>
      <c r="F28" s="7">
        <v>455</v>
      </c>
      <c r="G28" s="7">
        <v>38</v>
      </c>
      <c r="H28" s="7">
        <v>539</v>
      </c>
      <c r="I28" s="7">
        <v>154</v>
      </c>
      <c r="J28" s="7">
        <v>11</v>
      </c>
      <c r="K28" s="96">
        <v>0</v>
      </c>
      <c r="L28" s="7">
        <v>614</v>
      </c>
      <c r="M28" s="7">
        <v>108</v>
      </c>
      <c r="N28" s="7">
        <v>3</v>
      </c>
      <c r="O28" s="96">
        <v>8</v>
      </c>
      <c r="P28" s="7">
        <v>5</v>
      </c>
      <c r="Q28" s="7"/>
      <c r="R28" s="7">
        <v>14</v>
      </c>
      <c r="S28" s="7">
        <v>38</v>
      </c>
      <c r="T28" s="7">
        <v>253</v>
      </c>
      <c r="U28" s="7">
        <v>0</v>
      </c>
      <c r="V28" s="7">
        <v>0</v>
      </c>
      <c r="W28" s="7">
        <v>1</v>
      </c>
      <c r="X28" s="7">
        <v>0</v>
      </c>
      <c r="Y28" s="96">
        <v>0</v>
      </c>
      <c r="Z28" s="8">
        <f t="shared" si="6"/>
        <v>9266</v>
      </c>
    </row>
    <row r="29" spans="2:42">
      <c r="B29" s="5">
        <v>40449</v>
      </c>
      <c r="C29" s="6" t="s">
        <v>11</v>
      </c>
      <c r="D29" s="27" t="s">
        <v>8</v>
      </c>
      <c r="E29" s="7">
        <v>7021</v>
      </c>
      <c r="F29" s="7">
        <v>624</v>
      </c>
      <c r="G29" s="7">
        <v>49</v>
      </c>
      <c r="H29" s="7">
        <v>539</v>
      </c>
      <c r="I29" s="7">
        <v>142</v>
      </c>
      <c r="J29" s="7">
        <v>9</v>
      </c>
      <c r="K29" s="96">
        <v>2</v>
      </c>
      <c r="L29" s="7">
        <v>519</v>
      </c>
      <c r="M29" s="7">
        <v>102</v>
      </c>
      <c r="N29" s="7">
        <v>12</v>
      </c>
      <c r="O29" s="96">
        <v>3</v>
      </c>
      <c r="P29" s="7">
        <v>13</v>
      </c>
      <c r="Q29" s="7"/>
      <c r="R29" s="7">
        <v>13</v>
      </c>
      <c r="S29" s="7">
        <v>64</v>
      </c>
      <c r="T29" s="7">
        <v>258</v>
      </c>
      <c r="U29" s="7">
        <v>4</v>
      </c>
      <c r="V29" s="7">
        <v>0</v>
      </c>
      <c r="W29" s="7">
        <v>3</v>
      </c>
      <c r="X29" s="7">
        <v>1</v>
      </c>
      <c r="Y29" s="96">
        <v>0</v>
      </c>
      <c r="Z29" s="8">
        <f t="shared" si="6"/>
        <v>9378</v>
      </c>
    </row>
    <row r="30" spans="2:42">
      <c r="B30" s="5">
        <v>40450</v>
      </c>
      <c r="C30" s="6" t="s">
        <v>12</v>
      </c>
      <c r="D30" s="27" t="s">
        <v>8</v>
      </c>
      <c r="E30" s="7">
        <v>6862</v>
      </c>
      <c r="F30" s="7">
        <v>595</v>
      </c>
      <c r="G30" s="7">
        <v>39</v>
      </c>
      <c r="H30" s="7">
        <v>603</v>
      </c>
      <c r="I30" s="7">
        <v>128</v>
      </c>
      <c r="J30" s="7">
        <v>6</v>
      </c>
      <c r="K30" s="96">
        <v>1</v>
      </c>
      <c r="L30" s="7">
        <v>426</v>
      </c>
      <c r="M30" s="7">
        <v>76</v>
      </c>
      <c r="N30" s="7">
        <v>9</v>
      </c>
      <c r="O30" s="96">
        <v>2</v>
      </c>
      <c r="P30" s="7">
        <v>3</v>
      </c>
      <c r="Q30" s="7"/>
      <c r="R30" s="7">
        <v>0</v>
      </c>
      <c r="S30" s="7">
        <v>10</v>
      </c>
      <c r="T30" s="7">
        <v>67</v>
      </c>
      <c r="U30" s="7">
        <v>0</v>
      </c>
      <c r="V30" s="7">
        <v>0</v>
      </c>
      <c r="W30" s="7">
        <v>0</v>
      </c>
      <c r="X30" s="7">
        <v>0</v>
      </c>
      <c r="Y30" s="96">
        <v>0</v>
      </c>
      <c r="Z30" s="8">
        <f t="shared" si="6"/>
        <v>8827</v>
      </c>
    </row>
    <row r="31" spans="2:42">
      <c r="B31" s="5">
        <v>40451</v>
      </c>
      <c r="C31" s="6" t="s">
        <v>13</v>
      </c>
      <c r="D31" s="27" t="s">
        <v>8</v>
      </c>
      <c r="E31" s="7">
        <v>6717</v>
      </c>
      <c r="F31" s="7">
        <v>630</v>
      </c>
      <c r="G31" s="7">
        <v>60</v>
      </c>
      <c r="H31" s="7">
        <v>572</v>
      </c>
      <c r="I31" s="7">
        <v>152</v>
      </c>
      <c r="J31" s="7">
        <v>5</v>
      </c>
      <c r="K31" s="96">
        <v>1</v>
      </c>
      <c r="L31" s="7">
        <v>461</v>
      </c>
      <c r="M31" s="7">
        <v>75</v>
      </c>
      <c r="N31" s="7">
        <v>9</v>
      </c>
      <c r="O31" s="96">
        <v>1</v>
      </c>
      <c r="P31" s="7">
        <v>3</v>
      </c>
      <c r="Q31" s="7"/>
      <c r="R31" s="7">
        <v>0</v>
      </c>
      <c r="S31" s="7">
        <v>20</v>
      </c>
      <c r="T31" s="7">
        <v>117</v>
      </c>
      <c r="U31" s="7">
        <v>0</v>
      </c>
      <c r="V31" s="7">
        <v>0</v>
      </c>
      <c r="W31" s="7">
        <v>0</v>
      </c>
      <c r="X31" s="7">
        <v>1</v>
      </c>
      <c r="Y31" s="96">
        <v>0</v>
      </c>
      <c r="Z31" s="8">
        <f t="shared" si="6"/>
        <v>8824</v>
      </c>
    </row>
    <row r="32" spans="2:42" ht="15.75" thickBot="1">
      <c r="B32" s="5">
        <v>40452</v>
      </c>
      <c r="C32" s="6" t="s">
        <v>14</v>
      </c>
      <c r="D32" s="27" t="s">
        <v>8</v>
      </c>
      <c r="E32" s="7">
        <v>7271</v>
      </c>
      <c r="F32" s="7">
        <v>617</v>
      </c>
      <c r="G32" s="7">
        <v>32</v>
      </c>
      <c r="H32" s="7">
        <v>578</v>
      </c>
      <c r="I32" s="7">
        <v>159</v>
      </c>
      <c r="J32" s="7">
        <v>4</v>
      </c>
      <c r="K32" s="96">
        <v>1</v>
      </c>
      <c r="L32" s="7">
        <v>440</v>
      </c>
      <c r="M32" s="7">
        <v>74</v>
      </c>
      <c r="N32" s="7">
        <v>0</v>
      </c>
      <c r="O32" s="96">
        <v>11</v>
      </c>
      <c r="P32" s="7">
        <v>4</v>
      </c>
      <c r="Q32" s="7"/>
      <c r="R32" s="7">
        <v>3</v>
      </c>
      <c r="S32" s="7">
        <v>22</v>
      </c>
      <c r="T32" s="7">
        <v>75</v>
      </c>
      <c r="U32" s="7">
        <v>1</v>
      </c>
      <c r="V32" s="7">
        <v>0</v>
      </c>
      <c r="W32" s="7">
        <v>0</v>
      </c>
      <c r="X32" s="7">
        <v>0</v>
      </c>
      <c r="Y32" s="96">
        <v>0</v>
      </c>
      <c r="Z32" s="8">
        <f t="shared" si="6"/>
        <v>9292</v>
      </c>
    </row>
    <row r="33" spans="2:26" ht="15.75" thickBot="1">
      <c r="B33" s="9" t="s">
        <v>15</v>
      </c>
      <c r="C33" s="10"/>
      <c r="D33" s="11" t="s">
        <v>6</v>
      </c>
      <c r="E33" s="12">
        <f>SUM(E26:E32)</f>
        <v>50388</v>
      </c>
      <c r="F33" s="12">
        <f t="shared" ref="F33:Z33" si="7">SUM(F26:F32)</f>
        <v>3711</v>
      </c>
      <c r="G33" s="12">
        <f t="shared" si="7"/>
        <v>325</v>
      </c>
      <c r="H33" s="12">
        <f t="shared" si="7"/>
        <v>3923</v>
      </c>
      <c r="I33" s="12">
        <f t="shared" si="7"/>
        <v>923</v>
      </c>
      <c r="J33" s="12">
        <f t="shared" si="7"/>
        <v>58</v>
      </c>
      <c r="K33" s="97">
        <f t="shared" si="7"/>
        <v>10</v>
      </c>
      <c r="L33" s="12">
        <f t="shared" si="7"/>
        <v>3209</v>
      </c>
      <c r="M33" s="12">
        <f t="shared" si="7"/>
        <v>560</v>
      </c>
      <c r="N33" s="12">
        <f t="shared" si="7"/>
        <v>35</v>
      </c>
      <c r="O33" s="97">
        <f t="shared" si="7"/>
        <v>34</v>
      </c>
      <c r="P33" s="12">
        <f t="shared" si="7"/>
        <v>40</v>
      </c>
      <c r="Q33" s="12">
        <f t="shared" si="7"/>
        <v>0</v>
      </c>
      <c r="R33" s="12">
        <f t="shared" si="7"/>
        <v>50</v>
      </c>
      <c r="S33" s="12">
        <f t="shared" si="7"/>
        <v>220</v>
      </c>
      <c r="T33" s="12">
        <f t="shared" si="7"/>
        <v>1136</v>
      </c>
      <c r="U33" s="12">
        <f t="shared" si="7"/>
        <v>6</v>
      </c>
      <c r="V33" s="12">
        <f t="shared" si="7"/>
        <v>1</v>
      </c>
      <c r="W33" s="12">
        <f t="shared" si="7"/>
        <v>5</v>
      </c>
      <c r="X33" s="12">
        <f t="shared" si="7"/>
        <v>4</v>
      </c>
      <c r="Y33" s="97">
        <f t="shared" si="7"/>
        <v>0</v>
      </c>
      <c r="Z33" s="13">
        <f t="shared" si="7"/>
        <v>64638</v>
      </c>
    </row>
    <row r="34" spans="2:26" ht="15.75" thickBot="1">
      <c r="B34" s="9" t="s">
        <v>15</v>
      </c>
      <c r="C34" s="10"/>
      <c r="D34" s="11" t="s">
        <v>16</v>
      </c>
      <c r="E34" s="12">
        <f>AVERAGE(E26:E32)</f>
        <v>7198.2857142857147</v>
      </c>
      <c r="F34" s="12">
        <f t="shared" ref="F34:Z34" si="8">AVERAGE(F26:F32)</f>
        <v>530.14285714285711</v>
      </c>
      <c r="G34" s="12">
        <f t="shared" si="8"/>
        <v>46.428571428571431</v>
      </c>
      <c r="H34" s="12">
        <f t="shared" si="8"/>
        <v>560.42857142857144</v>
      </c>
      <c r="I34" s="12">
        <f t="shared" si="8"/>
        <v>131.85714285714286</v>
      </c>
      <c r="J34" s="12">
        <f t="shared" si="8"/>
        <v>8.2857142857142865</v>
      </c>
      <c r="K34" s="97">
        <f t="shared" si="8"/>
        <v>1.4285714285714286</v>
      </c>
      <c r="L34" s="12">
        <f t="shared" si="8"/>
        <v>458.42857142857144</v>
      </c>
      <c r="M34" s="12">
        <f t="shared" si="8"/>
        <v>80</v>
      </c>
      <c r="N34" s="12">
        <f t="shared" si="8"/>
        <v>5</v>
      </c>
      <c r="O34" s="97">
        <f t="shared" si="8"/>
        <v>4.8571428571428568</v>
      </c>
      <c r="P34" s="12">
        <f t="shared" si="8"/>
        <v>5.7142857142857144</v>
      </c>
      <c r="Q34" s="12" t="e">
        <f t="shared" si="8"/>
        <v>#DIV/0!</v>
      </c>
      <c r="R34" s="12">
        <f t="shared" si="8"/>
        <v>7.1428571428571432</v>
      </c>
      <c r="S34" s="12">
        <f t="shared" si="8"/>
        <v>31.428571428571427</v>
      </c>
      <c r="T34" s="12">
        <f t="shared" si="8"/>
        <v>162.28571428571428</v>
      </c>
      <c r="U34" s="12">
        <f t="shared" si="8"/>
        <v>0.8571428571428571</v>
      </c>
      <c r="V34" s="12">
        <f t="shared" si="8"/>
        <v>0.14285714285714285</v>
      </c>
      <c r="W34" s="12">
        <f t="shared" si="8"/>
        <v>0.7142857142857143</v>
      </c>
      <c r="X34" s="12">
        <f t="shared" si="8"/>
        <v>0.5714285714285714</v>
      </c>
      <c r="Y34" s="97">
        <f t="shared" si="8"/>
        <v>0</v>
      </c>
      <c r="Z34" s="13">
        <f t="shared" si="8"/>
        <v>9234</v>
      </c>
    </row>
    <row r="35" spans="2:26" ht="15.75" thickBot="1">
      <c r="B35" s="29" t="s">
        <v>39</v>
      </c>
      <c r="C35" s="30"/>
      <c r="D35" s="30"/>
      <c r="E35" s="62">
        <v>1.0242</v>
      </c>
      <c r="F35" s="62"/>
      <c r="G35" s="62"/>
      <c r="H35" s="62"/>
      <c r="I35" s="63">
        <v>0.96619999999999995</v>
      </c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31"/>
    </row>
    <row r="36" spans="2:26" ht="15.75" thickBot="1">
      <c r="B36" s="29" t="s">
        <v>40</v>
      </c>
      <c r="C36" s="30"/>
      <c r="D36" s="30"/>
      <c r="E36" s="12">
        <f>E34*$E$35</f>
        <v>7372.4842285714294</v>
      </c>
      <c r="F36" s="12">
        <f t="shared" ref="F36:H36" si="9">F34*$E$35</f>
        <v>542.97231428571422</v>
      </c>
      <c r="G36" s="12">
        <f t="shared" si="9"/>
        <v>47.552142857142861</v>
      </c>
      <c r="H36" s="12">
        <f t="shared" si="9"/>
        <v>573.99094285714284</v>
      </c>
      <c r="I36" s="12">
        <f>I34*$I$35</f>
        <v>127.40037142857143</v>
      </c>
      <c r="J36" s="12">
        <f t="shared" ref="J36:Z36" si="10">J34*$I$35</f>
        <v>8.0056571428571424</v>
      </c>
      <c r="K36" s="97">
        <f t="shared" si="10"/>
        <v>1.3802857142857143</v>
      </c>
      <c r="L36" s="12">
        <f t="shared" si="10"/>
        <v>442.93368571428573</v>
      </c>
      <c r="M36" s="12">
        <f t="shared" si="10"/>
        <v>77.295999999999992</v>
      </c>
      <c r="N36" s="12">
        <f t="shared" si="10"/>
        <v>4.8309999999999995</v>
      </c>
      <c r="O36" s="97">
        <f t="shared" si="10"/>
        <v>4.6929714285714281</v>
      </c>
      <c r="P36" s="12">
        <f t="shared" si="10"/>
        <v>5.5211428571428574</v>
      </c>
      <c r="Q36" s="12" t="e">
        <f t="shared" si="10"/>
        <v>#DIV/0!</v>
      </c>
      <c r="R36" s="12">
        <f t="shared" si="10"/>
        <v>6.9014285714285712</v>
      </c>
      <c r="S36" s="12">
        <f t="shared" si="10"/>
        <v>30.366285714285713</v>
      </c>
      <c r="T36" s="12">
        <f t="shared" si="10"/>
        <v>156.80045714285711</v>
      </c>
      <c r="U36" s="12">
        <f t="shared" si="10"/>
        <v>0.82817142857142845</v>
      </c>
      <c r="V36" s="12">
        <f t="shared" si="10"/>
        <v>0.13802857142857142</v>
      </c>
      <c r="W36" s="12">
        <f t="shared" si="10"/>
        <v>0.69014285714285717</v>
      </c>
      <c r="X36" s="12">
        <f t="shared" si="10"/>
        <v>0.55211428571428567</v>
      </c>
      <c r="Y36" s="97">
        <f t="shared" si="10"/>
        <v>0</v>
      </c>
      <c r="Z36" s="13" t="e">
        <f>SUM(E36:X36)</f>
        <v>#DIV/0!</v>
      </c>
    </row>
    <row r="37" spans="2:26">
      <c r="B37" s="48"/>
      <c r="C37" s="49"/>
      <c r="D37" s="49"/>
      <c r="E37" s="50"/>
      <c r="F37" s="50"/>
      <c r="G37" s="50"/>
      <c r="H37" s="50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2:26">
      <c r="B38" s="48"/>
      <c r="C38" s="49"/>
      <c r="D38" s="49"/>
      <c r="E38" s="50"/>
      <c r="F38" s="50"/>
      <c r="G38" s="50"/>
      <c r="H38" s="50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40" spans="2:26" ht="20.25">
      <c r="B40" s="14" t="s">
        <v>49</v>
      </c>
      <c r="F40" s="33"/>
    </row>
    <row r="41" spans="2:26" ht="20.25">
      <c r="B41" s="14"/>
      <c r="F41" s="33"/>
      <c r="L41" s="34"/>
    </row>
    <row r="42" spans="2:26" ht="15.75" thickBot="1">
      <c r="B42" s="15" t="s">
        <v>17</v>
      </c>
      <c r="C42" s="16" t="s">
        <v>50</v>
      </c>
      <c r="F42" s="33"/>
      <c r="L42" s="34"/>
    </row>
    <row r="43" spans="2:26" ht="15" customHeight="1">
      <c r="B43" s="69" t="s">
        <v>0</v>
      </c>
      <c r="C43" s="72" t="s">
        <v>1</v>
      </c>
      <c r="D43" s="74" t="s">
        <v>2</v>
      </c>
      <c r="E43" s="39" t="s">
        <v>3</v>
      </c>
      <c r="F43" s="40"/>
      <c r="G43" s="40"/>
      <c r="H43" s="41"/>
      <c r="I43" s="42" t="s">
        <v>18</v>
      </c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64" t="s">
        <v>19</v>
      </c>
    </row>
    <row r="44" spans="2:26" ht="15" customHeight="1">
      <c r="B44" s="70"/>
      <c r="C44" s="73"/>
      <c r="D44" s="75"/>
      <c r="E44" s="67" t="s">
        <v>20</v>
      </c>
      <c r="F44" s="67" t="s">
        <v>21</v>
      </c>
      <c r="G44" s="67" t="s">
        <v>22</v>
      </c>
      <c r="H44" s="67" t="s">
        <v>23</v>
      </c>
      <c r="I44" s="43" t="s">
        <v>24</v>
      </c>
      <c r="J44" s="44"/>
      <c r="K44" s="45"/>
      <c r="L44" s="43" t="s">
        <v>25</v>
      </c>
      <c r="M44" s="44"/>
      <c r="N44" s="44"/>
      <c r="O44" s="45"/>
      <c r="P44" s="43" t="s">
        <v>4</v>
      </c>
      <c r="Q44" s="44"/>
      <c r="R44" s="44"/>
      <c r="S44" s="44"/>
      <c r="T44" s="44"/>
      <c r="U44" s="43" t="s">
        <v>5</v>
      </c>
      <c r="V44" s="44"/>
      <c r="W44" s="44"/>
      <c r="X44" s="44"/>
      <c r="Y44" s="44"/>
      <c r="Z44" s="65"/>
    </row>
    <row r="45" spans="2:26" ht="15.75" thickBot="1">
      <c r="B45" s="71"/>
      <c r="C45" s="68"/>
      <c r="D45" s="76"/>
      <c r="E45" s="68"/>
      <c r="F45" s="68"/>
      <c r="G45" s="68"/>
      <c r="H45" s="68"/>
      <c r="I45" s="46" t="s">
        <v>26</v>
      </c>
      <c r="J45" s="47" t="s">
        <v>27</v>
      </c>
      <c r="K45" s="47" t="s">
        <v>28</v>
      </c>
      <c r="L45" s="47" t="s">
        <v>29</v>
      </c>
      <c r="M45" s="47" t="s">
        <v>30</v>
      </c>
      <c r="N45" s="47" t="s">
        <v>31</v>
      </c>
      <c r="O45" s="47" t="s">
        <v>32</v>
      </c>
      <c r="P45" s="47" t="s">
        <v>41</v>
      </c>
      <c r="Q45" s="47"/>
      <c r="R45" s="47" t="s">
        <v>33</v>
      </c>
      <c r="S45" s="47" t="s">
        <v>42</v>
      </c>
      <c r="T45" s="47" t="s">
        <v>43</v>
      </c>
      <c r="U45" s="47" t="s">
        <v>34</v>
      </c>
      <c r="V45" s="47" t="s">
        <v>35</v>
      </c>
      <c r="W45" s="47" t="s">
        <v>36</v>
      </c>
      <c r="X45" s="47" t="s">
        <v>37</v>
      </c>
      <c r="Y45" s="47"/>
      <c r="Z45" s="66"/>
    </row>
    <row r="46" spans="2:26">
      <c r="B46" s="1">
        <v>39962</v>
      </c>
      <c r="C46" s="2" t="s">
        <v>14</v>
      </c>
      <c r="D46" s="26" t="s">
        <v>8</v>
      </c>
      <c r="E46" s="3"/>
      <c r="F46" s="3"/>
      <c r="G46" s="3"/>
      <c r="H46" s="3"/>
      <c r="I46" s="3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>
      <c r="B47" s="5">
        <v>39963</v>
      </c>
      <c r="C47" s="6" t="s">
        <v>7</v>
      </c>
      <c r="D47" s="27" t="s">
        <v>8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8"/>
    </row>
    <row r="48" spans="2:26">
      <c r="B48" s="5">
        <v>39964</v>
      </c>
      <c r="C48" s="6" t="s">
        <v>9</v>
      </c>
      <c r="D48" s="27" t="s">
        <v>8</v>
      </c>
      <c r="E48" s="7">
        <v>6925</v>
      </c>
      <c r="F48" s="7">
        <v>438</v>
      </c>
      <c r="G48" s="7">
        <v>224</v>
      </c>
      <c r="H48" s="7">
        <v>277</v>
      </c>
      <c r="I48" s="7">
        <v>69</v>
      </c>
      <c r="J48" s="7">
        <v>42</v>
      </c>
      <c r="K48" s="7"/>
      <c r="L48" s="7">
        <v>132</v>
      </c>
      <c r="M48" s="7">
        <v>5</v>
      </c>
      <c r="N48" s="7">
        <v>2</v>
      </c>
      <c r="O48" s="7"/>
      <c r="P48" s="7">
        <v>4</v>
      </c>
      <c r="Q48" s="7"/>
      <c r="R48" s="7">
        <v>1</v>
      </c>
      <c r="S48" s="7">
        <v>12</v>
      </c>
      <c r="T48" s="7">
        <v>2</v>
      </c>
      <c r="U48" s="7">
        <v>0</v>
      </c>
      <c r="V48" s="7">
        <v>0</v>
      </c>
      <c r="W48" s="7">
        <v>0</v>
      </c>
      <c r="X48" s="7">
        <v>0</v>
      </c>
      <c r="Y48" s="7"/>
      <c r="Z48" s="8">
        <f>SUM(E48:Y48)</f>
        <v>8133</v>
      </c>
    </row>
    <row r="49" spans="2:33">
      <c r="B49" s="5">
        <v>39965</v>
      </c>
      <c r="C49" s="6" t="s">
        <v>10</v>
      </c>
      <c r="D49" s="27" t="s">
        <v>8</v>
      </c>
      <c r="E49" s="7">
        <v>6036</v>
      </c>
      <c r="F49" s="7">
        <v>299</v>
      </c>
      <c r="G49" s="7">
        <v>126</v>
      </c>
      <c r="H49" s="7">
        <v>367</v>
      </c>
      <c r="I49" s="7">
        <v>176</v>
      </c>
      <c r="J49" s="7">
        <v>2</v>
      </c>
      <c r="K49" s="7"/>
      <c r="L49" s="7">
        <v>460</v>
      </c>
      <c r="M49" s="7">
        <v>38</v>
      </c>
      <c r="N49" s="7">
        <v>2</v>
      </c>
      <c r="O49" s="7"/>
      <c r="P49" s="7">
        <v>0</v>
      </c>
      <c r="Q49" s="7"/>
      <c r="R49" s="7">
        <v>8</v>
      </c>
      <c r="S49" s="7">
        <v>1</v>
      </c>
      <c r="T49" s="7">
        <v>13</v>
      </c>
      <c r="U49" s="7">
        <v>2</v>
      </c>
      <c r="V49" s="7">
        <v>3</v>
      </c>
      <c r="W49" s="7">
        <v>0</v>
      </c>
      <c r="X49" s="7">
        <v>0</v>
      </c>
      <c r="Y49" s="7"/>
      <c r="Z49" s="8">
        <f t="shared" ref="Z49:Z50" si="11">SUM(E49:Y49)</f>
        <v>7533</v>
      </c>
    </row>
    <row r="50" spans="2:33">
      <c r="B50" s="5">
        <v>39966</v>
      </c>
      <c r="C50" s="6" t="s">
        <v>11</v>
      </c>
      <c r="D50" s="27" t="s">
        <v>8</v>
      </c>
      <c r="E50" s="7">
        <v>6142</v>
      </c>
      <c r="F50" s="7">
        <v>406</v>
      </c>
      <c r="G50" s="7">
        <v>167</v>
      </c>
      <c r="H50" s="7">
        <v>321</v>
      </c>
      <c r="I50" s="7">
        <v>215</v>
      </c>
      <c r="J50" s="7">
        <v>1</v>
      </c>
      <c r="K50" s="7"/>
      <c r="L50" s="7">
        <v>531</v>
      </c>
      <c r="M50" s="7">
        <v>59</v>
      </c>
      <c r="N50" s="7">
        <v>10</v>
      </c>
      <c r="O50" s="7"/>
      <c r="P50" s="7">
        <v>0</v>
      </c>
      <c r="Q50" s="7"/>
      <c r="R50" s="7">
        <v>13</v>
      </c>
      <c r="S50" s="7">
        <v>2</v>
      </c>
      <c r="T50" s="7">
        <v>28</v>
      </c>
      <c r="U50" s="7">
        <v>0</v>
      </c>
      <c r="V50" s="7">
        <v>3</v>
      </c>
      <c r="W50" s="7">
        <v>0</v>
      </c>
      <c r="X50" s="7">
        <v>0</v>
      </c>
      <c r="Y50" s="7"/>
      <c r="Z50" s="8">
        <f t="shared" si="11"/>
        <v>7898</v>
      </c>
    </row>
    <row r="51" spans="2:33">
      <c r="B51" s="5">
        <v>39967</v>
      </c>
      <c r="C51" s="6" t="s">
        <v>12</v>
      </c>
      <c r="D51" s="27" t="s">
        <v>8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8"/>
    </row>
    <row r="52" spans="2:33" ht="15.75" thickBot="1">
      <c r="B52" s="5">
        <v>39968</v>
      </c>
      <c r="C52" s="6" t="s">
        <v>13</v>
      </c>
      <c r="D52" s="27" t="s">
        <v>8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8"/>
    </row>
    <row r="53" spans="2:33" ht="15.75" thickBot="1">
      <c r="B53" s="9" t="s">
        <v>15</v>
      </c>
      <c r="C53" s="10"/>
      <c r="D53" s="11" t="s">
        <v>6</v>
      </c>
      <c r="E53" s="12">
        <f>E54*7</f>
        <v>44294.999999999993</v>
      </c>
      <c r="F53" s="12">
        <f t="shared" ref="F53:Z53" si="12">F54*7</f>
        <v>2638.4999999999995</v>
      </c>
      <c r="G53" s="12">
        <f t="shared" si="12"/>
        <v>1180.5</v>
      </c>
      <c r="H53" s="12">
        <f t="shared" si="12"/>
        <v>2274</v>
      </c>
      <c r="I53" s="12">
        <f t="shared" si="12"/>
        <v>1115.5</v>
      </c>
      <c r="J53" s="12">
        <f t="shared" si="12"/>
        <v>91.5</v>
      </c>
      <c r="K53" s="12">
        <f t="shared" si="12"/>
        <v>0</v>
      </c>
      <c r="L53" s="12">
        <f t="shared" si="12"/>
        <v>2741.5</v>
      </c>
      <c r="M53" s="12">
        <f t="shared" si="12"/>
        <v>252.5</v>
      </c>
      <c r="N53" s="12">
        <f t="shared" si="12"/>
        <v>34</v>
      </c>
      <c r="O53" s="12">
        <f t="shared" si="12"/>
        <v>0</v>
      </c>
      <c r="P53" s="12">
        <f t="shared" si="12"/>
        <v>8</v>
      </c>
      <c r="Q53" s="12">
        <f t="shared" si="12"/>
        <v>0</v>
      </c>
      <c r="R53" s="12">
        <f t="shared" si="12"/>
        <v>54.5</v>
      </c>
      <c r="S53" s="12">
        <f t="shared" si="12"/>
        <v>31.5</v>
      </c>
      <c r="T53" s="12">
        <f t="shared" si="12"/>
        <v>106.5</v>
      </c>
      <c r="U53" s="12">
        <f t="shared" si="12"/>
        <v>4.9999999999999991</v>
      </c>
      <c r="V53" s="12">
        <f t="shared" si="12"/>
        <v>15</v>
      </c>
      <c r="W53" s="12">
        <f t="shared" si="12"/>
        <v>0</v>
      </c>
      <c r="X53" s="12">
        <f t="shared" si="12"/>
        <v>0</v>
      </c>
      <c r="Y53" s="12">
        <f t="shared" si="12"/>
        <v>0</v>
      </c>
      <c r="Z53" s="13">
        <f t="shared" si="12"/>
        <v>54843.5</v>
      </c>
    </row>
    <row r="54" spans="2:33" ht="15.75" thickBot="1">
      <c r="B54" s="9" t="s">
        <v>15</v>
      </c>
      <c r="C54" s="10"/>
      <c r="D54" s="11" t="s">
        <v>16</v>
      </c>
      <c r="E54" s="55">
        <f>1/7*(5*1/2*(E49+E50)+(2*E48))</f>
        <v>6327.8571428571422</v>
      </c>
      <c r="F54" s="55">
        <f>1/7*(5*1/2*(F49+F50)+(2*F48))</f>
        <v>376.92857142857139</v>
      </c>
      <c r="G54" s="55">
        <f t="shared" ref="G54:Z54" si="13">1/7*(5*1/2*(G49+G50)+(2*G48))</f>
        <v>168.64285714285714</v>
      </c>
      <c r="H54" s="55">
        <f t="shared" si="13"/>
        <v>324.85714285714283</v>
      </c>
      <c r="I54" s="55">
        <f t="shared" si="13"/>
        <v>159.35714285714286</v>
      </c>
      <c r="J54" s="55">
        <f t="shared" si="13"/>
        <v>13.071428571428571</v>
      </c>
      <c r="K54" s="55">
        <f t="shared" si="13"/>
        <v>0</v>
      </c>
      <c r="L54" s="55">
        <f t="shared" si="13"/>
        <v>391.64285714285711</v>
      </c>
      <c r="M54" s="55">
        <f t="shared" si="13"/>
        <v>36.071428571428569</v>
      </c>
      <c r="N54" s="55">
        <f t="shared" si="13"/>
        <v>4.8571428571428568</v>
      </c>
      <c r="O54" s="55">
        <f t="shared" si="13"/>
        <v>0</v>
      </c>
      <c r="P54" s="55">
        <f t="shared" si="13"/>
        <v>1.1428571428571428</v>
      </c>
      <c r="Q54" s="55">
        <f t="shared" si="13"/>
        <v>0</v>
      </c>
      <c r="R54" s="55">
        <f t="shared" si="13"/>
        <v>7.7857142857142856</v>
      </c>
      <c r="S54" s="55">
        <f t="shared" si="13"/>
        <v>4.5</v>
      </c>
      <c r="T54" s="55">
        <f t="shared" si="13"/>
        <v>15.214285714285714</v>
      </c>
      <c r="U54" s="55">
        <f t="shared" si="13"/>
        <v>0.71428571428571419</v>
      </c>
      <c r="V54" s="55">
        <f t="shared" si="13"/>
        <v>2.1428571428571428</v>
      </c>
      <c r="W54" s="55">
        <f t="shared" si="13"/>
        <v>0</v>
      </c>
      <c r="X54" s="55">
        <f t="shared" si="13"/>
        <v>0</v>
      </c>
      <c r="Y54" s="55">
        <f t="shared" si="13"/>
        <v>0</v>
      </c>
      <c r="Z54" s="56">
        <f t="shared" si="13"/>
        <v>7834.7857142857138</v>
      </c>
    </row>
    <row r="55" spans="2:33" ht="15.75" thickBot="1">
      <c r="B55" s="29" t="s">
        <v>39</v>
      </c>
      <c r="C55" s="30"/>
      <c r="D55" s="30"/>
      <c r="E55" s="62">
        <v>1.0242</v>
      </c>
      <c r="F55" s="62"/>
      <c r="G55" s="62"/>
      <c r="H55" s="62"/>
      <c r="I55" s="63">
        <v>0.96619999999999995</v>
      </c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31"/>
    </row>
    <row r="56" spans="2:33" ht="15.75" thickBot="1">
      <c r="B56" s="29" t="s">
        <v>40</v>
      </c>
      <c r="C56" s="30"/>
      <c r="D56" s="30"/>
      <c r="E56" s="53">
        <f>E54*$E$55</f>
        <v>6480.9912857142854</v>
      </c>
      <c r="F56" s="53">
        <f t="shared" ref="F56:H56" si="14">F54*$E$55</f>
        <v>386.05024285714279</v>
      </c>
      <c r="G56" s="53">
        <f t="shared" si="14"/>
        <v>172.72401428571428</v>
      </c>
      <c r="H56" s="53">
        <f t="shared" si="14"/>
        <v>332.7186857142857</v>
      </c>
      <c r="I56" s="53">
        <f>I54*$I$55</f>
        <v>153.97087142857143</v>
      </c>
      <c r="J56" s="53">
        <f t="shared" ref="J56:Y56" si="15">J54*$I$55</f>
        <v>12.629614285714284</v>
      </c>
      <c r="K56" s="53">
        <f t="shared" si="15"/>
        <v>0</v>
      </c>
      <c r="L56" s="53">
        <f t="shared" si="15"/>
        <v>378.40532857142853</v>
      </c>
      <c r="M56" s="53">
        <f t="shared" si="15"/>
        <v>34.852214285714282</v>
      </c>
      <c r="N56" s="53">
        <f t="shared" si="15"/>
        <v>4.6929714285714281</v>
      </c>
      <c r="O56" s="53">
        <f t="shared" si="15"/>
        <v>0</v>
      </c>
      <c r="P56" s="53">
        <f t="shared" si="15"/>
        <v>1.1042285714285713</v>
      </c>
      <c r="Q56" s="53">
        <f t="shared" si="15"/>
        <v>0</v>
      </c>
      <c r="R56" s="53">
        <f t="shared" si="15"/>
        <v>7.5225571428571421</v>
      </c>
      <c r="S56" s="53">
        <f t="shared" si="15"/>
        <v>4.3479000000000001</v>
      </c>
      <c r="T56" s="53">
        <f t="shared" si="15"/>
        <v>14.700042857142856</v>
      </c>
      <c r="U56" s="53">
        <f t="shared" si="15"/>
        <v>0.69014285714285706</v>
      </c>
      <c r="V56" s="53">
        <f t="shared" si="15"/>
        <v>2.0704285714285713</v>
      </c>
      <c r="W56" s="53">
        <f t="shared" si="15"/>
        <v>0</v>
      </c>
      <c r="X56" s="53">
        <f t="shared" si="15"/>
        <v>0</v>
      </c>
      <c r="Y56" s="53">
        <f t="shared" si="15"/>
        <v>0</v>
      </c>
      <c r="Z56" s="54">
        <f>SUM(E56:Y56)</f>
        <v>7987.470528571429</v>
      </c>
      <c r="AB56" t="s">
        <v>44</v>
      </c>
      <c r="AC56" s="57">
        <f>SUM(E54:H54)</f>
        <v>7198.2857142857138</v>
      </c>
      <c r="AE56" s="57">
        <f>AC56+AC57</f>
        <v>7813.2720142857142</v>
      </c>
      <c r="AG56" s="59">
        <f>I55+E55</f>
        <v>1.9903999999999999</v>
      </c>
    </row>
    <row r="57" spans="2:33">
      <c r="B57" s="48"/>
      <c r="C57" s="49"/>
      <c r="D57" s="49"/>
      <c r="E57" s="50"/>
      <c r="F57" s="50"/>
      <c r="G57" s="50"/>
      <c r="H57" s="50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B57" t="s">
        <v>45</v>
      </c>
      <c r="AC57" s="58">
        <f>SUM(I56:Y56)</f>
        <v>614.98630000000003</v>
      </c>
      <c r="AE57" s="57">
        <v>614.98630000000003</v>
      </c>
      <c r="AG57" s="32" t="s">
        <v>46</v>
      </c>
    </row>
    <row r="58" spans="2:33" ht="15.75" thickBot="1">
      <c r="B58" s="15" t="s">
        <v>17</v>
      </c>
      <c r="C58" s="16" t="s">
        <v>51</v>
      </c>
      <c r="AC58" s="60">
        <v>0.83340000000000003</v>
      </c>
      <c r="AE58">
        <v>1.8337346836918098</v>
      </c>
    </row>
    <row r="59" spans="2:33">
      <c r="B59" s="69" t="s">
        <v>0</v>
      </c>
      <c r="C59" s="72" t="s">
        <v>1</v>
      </c>
      <c r="D59" s="74" t="s">
        <v>2</v>
      </c>
      <c r="E59" s="39" t="s">
        <v>3</v>
      </c>
      <c r="F59" s="40"/>
      <c r="G59" s="40"/>
      <c r="H59" s="41"/>
      <c r="I59" s="42" t="s">
        <v>18</v>
      </c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64" t="s">
        <v>19</v>
      </c>
    </row>
    <row r="60" spans="2:33">
      <c r="B60" s="70"/>
      <c r="C60" s="73"/>
      <c r="D60" s="75"/>
      <c r="E60" s="67" t="s">
        <v>20</v>
      </c>
      <c r="F60" s="67" t="s">
        <v>21</v>
      </c>
      <c r="G60" s="67" t="s">
        <v>22</v>
      </c>
      <c r="H60" s="67" t="s">
        <v>23</v>
      </c>
      <c r="I60" s="43" t="s">
        <v>24</v>
      </c>
      <c r="J60" s="44"/>
      <c r="K60" s="45"/>
      <c r="L60" s="43" t="s">
        <v>25</v>
      </c>
      <c r="M60" s="44"/>
      <c r="N60" s="44"/>
      <c r="O60" s="45"/>
      <c r="P60" s="43" t="s">
        <v>4</v>
      </c>
      <c r="Q60" s="44"/>
      <c r="R60" s="44"/>
      <c r="S60" s="44"/>
      <c r="T60" s="44"/>
      <c r="U60" s="43" t="s">
        <v>5</v>
      </c>
      <c r="V60" s="44"/>
      <c r="W60" s="44"/>
      <c r="X60" s="44"/>
      <c r="Y60" s="44"/>
      <c r="Z60" s="65"/>
      <c r="AC60" s="60">
        <v>0.15670000000000001</v>
      </c>
      <c r="AE60">
        <f>AE57*AG56/AE56</f>
        <v>0.15666531630818997</v>
      </c>
    </row>
    <row r="61" spans="2:33" ht="15.75" thickBot="1">
      <c r="B61" s="71"/>
      <c r="C61" s="68"/>
      <c r="D61" s="76"/>
      <c r="E61" s="68"/>
      <c r="F61" s="68"/>
      <c r="G61" s="68"/>
      <c r="H61" s="68"/>
      <c r="I61" s="46" t="s">
        <v>26</v>
      </c>
      <c r="J61" s="47" t="s">
        <v>27</v>
      </c>
      <c r="K61" s="47" t="s">
        <v>28</v>
      </c>
      <c r="L61" s="47" t="s">
        <v>29</v>
      </c>
      <c r="M61" s="47" t="s">
        <v>30</v>
      </c>
      <c r="N61" s="47" t="s">
        <v>31</v>
      </c>
      <c r="O61" s="47" t="s">
        <v>32</v>
      </c>
      <c r="P61" s="47" t="s">
        <v>41</v>
      </c>
      <c r="Q61" s="47"/>
      <c r="R61" s="47" t="s">
        <v>33</v>
      </c>
      <c r="S61" s="47" t="s">
        <v>42</v>
      </c>
      <c r="T61" s="47" t="s">
        <v>43</v>
      </c>
      <c r="U61" s="47" t="s">
        <v>34</v>
      </c>
      <c r="V61" s="47" t="s">
        <v>35</v>
      </c>
      <c r="W61" s="47" t="s">
        <v>36</v>
      </c>
      <c r="X61" s="47" t="s">
        <v>37</v>
      </c>
      <c r="Y61" s="47"/>
      <c r="Z61" s="66"/>
      <c r="AC61" s="61" t="s">
        <v>47</v>
      </c>
    </row>
    <row r="62" spans="2:33">
      <c r="B62" s="1">
        <v>39962</v>
      </c>
      <c r="C62" s="2" t="s">
        <v>14</v>
      </c>
      <c r="D62" s="26" t="s">
        <v>8</v>
      </c>
      <c r="E62" s="3"/>
      <c r="F62" s="3"/>
      <c r="G62" s="3"/>
      <c r="H62" s="3"/>
      <c r="I62" s="3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33">
      <c r="B63" s="5">
        <v>39963</v>
      </c>
      <c r="C63" s="6" t="s">
        <v>7</v>
      </c>
      <c r="D63" s="27" t="s">
        <v>8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8"/>
    </row>
    <row r="64" spans="2:33">
      <c r="B64" s="5">
        <v>39964</v>
      </c>
      <c r="C64" s="6" t="s">
        <v>9</v>
      </c>
      <c r="D64" s="27" t="s">
        <v>8</v>
      </c>
      <c r="E64" s="7">
        <v>6752</v>
      </c>
      <c r="F64" s="7">
        <v>272</v>
      </c>
      <c r="G64" s="7">
        <v>144</v>
      </c>
      <c r="H64" s="7">
        <v>424</v>
      </c>
      <c r="I64" s="7">
        <v>121</v>
      </c>
      <c r="J64" s="7">
        <v>3</v>
      </c>
      <c r="K64" s="7"/>
      <c r="L64" s="7">
        <v>175</v>
      </c>
      <c r="M64" s="7">
        <v>31</v>
      </c>
      <c r="N64" s="7">
        <v>2</v>
      </c>
      <c r="O64" s="7"/>
      <c r="P64" s="7">
        <v>3</v>
      </c>
      <c r="Q64" s="7"/>
      <c r="R64" s="7">
        <v>10</v>
      </c>
      <c r="S64" s="7">
        <v>6</v>
      </c>
      <c r="T64" s="7">
        <v>73</v>
      </c>
      <c r="U64" s="7">
        <v>0</v>
      </c>
      <c r="V64" s="7">
        <v>10</v>
      </c>
      <c r="W64" s="7">
        <v>0</v>
      </c>
      <c r="X64" s="7">
        <v>0</v>
      </c>
      <c r="Y64" s="7"/>
      <c r="Z64" s="8">
        <f>SUM(E64:Y64)</f>
        <v>8026</v>
      </c>
    </row>
    <row r="65" spans="2:26">
      <c r="B65" s="5">
        <v>39965</v>
      </c>
      <c r="C65" s="6" t="s">
        <v>10</v>
      </c>
      <c r="D65" s="27" t="s">
        <v>8</v>
      </c>
      <c r="E65" s="7">
        <v>6108</v>
      </c>
      <c r="F65" s="7">
        <v>348</v>
      </c>
      <c r="G65" s="7">
        <v>145</v>
      </c>
      <c r="H65" s="7">
        <v>426</v>
      </c>
      <c r="I65" s="7">
        <v>170</v>
      </c>
      <c r="J65" s="7">
        <v>5</v>
      </c>
      <c r="K65" s="7"/>
      <c r="L65" s="7">
        <v>544</v>
      </c>
      <c r="M65" s="7">
        <v>89</v>
      </c>
      <c r="N65" s="7">
        <v>3</v>
      </c>
      <c r="O65" s="7"/>
      <c r="P65" s="7">
        <v>7</v>
      </c>
      <c r="Q65" s="7"/>
      <c r="R65" s="7">
        <v>21</v>
      </c>
      <c r="S65" s="7">
        <v>14</v>
      </c>
      <c r="T65" s="7">
        <v>295</v>
      </c>
      <c r="U65" s="7">
        <v>1</v>
      </c>
      <c r="V65" s="7">
        <v>29</v>
      </c>
      <c r="W65" s="7">
        <v>4</v>
      </c>
      <c r="X65" s="7">
        <v>6</v>
      </c>
      <c r="Y65" s="7"/>
      <c r="Z65" s="8">
        <f t="shared" ref="Z65:Z66" si="16">SUM(E65:Y65)</f>
        <v>8215</v>
      </c>
    </row>
    <row r="66" spans="2:26">
      <c r="B66" s="5">
        <v>39966</v>
      </c>
      <c r="C66" s="6" t="s">
        <v>11</v>
      </c>
      <c r="D66" s="27" t="s">
        <v>8</v>
      </c>
      <c r="E66" s="7">
        <v>6194</v>
      </c>
      <c r="F66" s="7">
        <v>404</v>
      </c>
      <c r="G66" s="7">
        <v>125</v>
      </c>
      <c r="H66" s="7">
        <v>378</v>
      </c>
      <c r="I66" s="7">
        <v>189</v>
      </c>
      <c r="J66" s="7">
        <v>2</v>
      </c>
      <c r="K66" s="7"/>
      <c r="L66" s="7">
        <v>533</v>
      </c>
      <c r="M66" s="7">
        <v>138</v>
      </c>
      <c r="N66" s="7">
        <v>6</v>
      </c>
      <c r="O66" s="7"/>
      <c r="P66" s="7">
        <v>11</v>
      </c>
      <c r="Q66" s="7"/>
      <c r="R66" s="7">
        <v>17</v>
      </c>
      <c r="S66" s="7">
        <v>32</v>
      </c>
      <c r="T66" s="7">
        <v>259</v>
      </c>
      <c r="U66" s="7">
        <v>11</v>
      </c>
      <c r="V66" s="7">
        <v>15</v>
      </c>
      <c r="W66" s="7">
        <v>11</v>
      </c>
      <c r="X66" s="7">
        <v>5</v>
      </c>
      <c r="Y66" s="7"/>
      <c r="Z66" s="8">
        <f t="shared" si="16"/>
        <v>8330</v>
      </c>
    </row>
    <row r="67" spans="2:26">
      <c r="B67" s="5">
        <v>39967</v>
      </c>
      <c r="C67" s="6" t="s">
        <v>12</v>
      </c>
      <c r="D67" s="27" t="s">
        <v>8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8"/>
    </row>
    <row r="68" spans="2:26" ht="15.75" thickBot="1">
      <c r="B68" s="5">
        <v>39968</v>
      </c>
      <c r="C68" s="6" t="s">
        <v>13</v>
      </c>
      <c r="D68" s="27" t="s">
        <v>8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8"/>
    </row>
    <row r="69" spans="2:26" ht="15.75" thickBot="1">
      <c r="B69" s="9" t="s">
        <v>15</v>
      </c>
      <c r="C69" s="10"/>
      <c r="D69" s="11" t="s">
        <v>6</v>
      </c>
      <c r="E69" s="12">
        <f>E70*7</f>
        <v>44259</v>
      </c>
      <c r="F69" s="12">
        <f t="shared" ref="F69:Z69" si="17">SUM(F62:F68)</f>
        <v>1024</v>
      </c>
      <c r="G69" s="12">
        <f t="shared" si="17"/>
        <v>414</v>
      </c>
      <c r="H69" s="12">
        <f t="shared" si="17"/>
        <v>1228</v>
      </c>
      <c r="I69" s="12">
        <f t="shared" si="17"/>
        <v>480</v>
      </c>
      <c r="J69" s="12">
        <f t="shared" si="17"/>
        <v>10</v>
      </c>
      <c r="K69" s="12">
        <f t="shared" si="17"/>
        <v>0</v>
      </c>
      <c r="L69" s="12">
        <f t="shared" si="17"/>
        <v>1252</v>
      </c>
      <c r="M69" s="12">
        <f t="shared" si="17"/>
        <v>258</v>
      </c>
      <c r="N69" s="12">
        <f t="shared" si="17"/>
        <v>11</v>
      </c>
      <c r="O69" s="12">
        <f t="shared" si="17"/>
        <v>0</v>
      </c>
      <c r="P69" s="12">
        <f t="shared" si="17"/>
        <v>21</v>
      </c>
      <c r="Q69" s="12">
        <f t="shared" si="17"/>
        <v>0</v>
      </c>
      <c r="R69" s="12">
        <f t="shared" si="17"/>
        <v>48</v>
      </c>
      <c r="S69" s="12">
        <f t="shared" si="17"/>
        <v>52</v>
      </c>
      <c r="T69" s="12">
        <f t="shared" si="17"/>
        <v>627</v>
      </c>
      <c r="U69" s="12">
        <f t="shared" si="17"/>
        <v>12</v>
      </c>
      <c r="V69" s="12">
        <f t="shared" si="17"/>
        <v>54</v>
      </c>
      <c r="W69" s="12">
        <f t="shared" si="17"/>
        <v>15</v>
      </c>
      <c r="X69" s="12">
        <f t="shared" si="17"/>
        <v>11</v>
      </c>
      <c r="Y69" s="12">
        <f t="shared" si="17"/>
        <v>0</v>
      </c>
      <c r="Z69" s="13">
        <f t="shared" si="17"/>
        <v>24571</v>
      </c>
    </row>
    <row r="70" spans="2:26" ht="15.75" thickBot="1">
      <c r="B70" s="9" t="s">
        <v>15</v>
      </c>
      <c r="C70" s="10"/>
      <c r="D70" s="11" t="s">
        <v>16</v>
      </c>
      <c r="E70" s="51">
        <f>1/7*(5*1/2*(E65+E66)+(2*E64))</f>
        <v>6322.7142857142853</v>
      </c>
      <c r="F70" s="51">
        <f>1/7*(5*1/2*(F65+F66)+(2*F64))</f>
        <v>346.28571428571428</v>
      </c>
      <c r="G70" s="51">
        <f t="shared" ref="G70:Z70" si="18">1/7*(5*1/2*(G65+G66)+(2*G64))</f>
        <v>137.57142857142856</v>
      </c>
      <c r="H70" s="51">
        <f t="shared" si="18"/>
        <v>408.28571428571428</v>
      </c>
      <c r="I70" s="51">
        <f t="shared" si="18"/>
        <v>162.78571428571428</v>
      </c>
      <c r="J70" s="51">
        <f t="shared" si="18"/>
        <v>3.3571428571428568</v>
      </c>
      <c r="K70" s="51">
        <f t="shared" si="18"/>
        <v>0</v>
      </c>
      <c r="L70" s="51">
        <f t="shared" si="18"/>
        <v>434.64285714285711</v>
      </c>
      <c r="M70" s="51">
        <f t="shared" si="18"/>
        <v>89.928571428571431</v>
      </c>
      <c r="N70" s="51">
        <f t="shared" si="18"/>
        <v>3.7857142857142856</v>
      </c>
      <c r="O70" s="51">
        <f t="shared" si="18"/>
        <v>0</v>
      </c>
      <c r="P70" s="51">
        <f t="shared" si="18"/>
        <v>7.2857142857142856</v>
      </c>
      <c r="Q70" s="51">
        <f t="shared" si="18"/>
        <v>0</v>
      </c>
      <c r="R70" s="51">
        <f t="shared" si="18"/>
        <v>16.428571428571427</v>
      </c>
      <c r="S70" s="51">
        <f t="shared" si="18"/>
        <v>18.142857142857142</v>
      </c>
      <c r="T70" s="51">
        <f t="shared" si="18"/>
        <v>218.71428571428569</v>
      </c>
      <c r="U70" s="51">
        <f t="shared" si="18"/>
        <v>4.2857142857142856</v>
      </c>
      <c r="V70" s="51">
        <f t="shared" si="18"/>
        <v>18.571428571428569</v>
      </c>
      <c r="W70" s="51">
        <f t="shared" si="18"/>
        <v>5.3571428571428568</v>
      </c>
      <c r="X70" s="51">
        <f t="shared" si="18"/>
        <v>3.9285714285714284</v>
      </c>
      <c r="Y70" s="51">
        <f t="shared" si="18"/>
        <v>0</v>
      </c>
      <c r="Z70" s="52">
        <f t="shared" si="18"/>
        <v>8202.0714285714275</v>
      </c>
    </row>
    <row r="71" spans="2:26" ht="15.75" thickBot="1">
      <c r="B71" s="29" t="s">
        <v>39</v>
      </c>
      <c r="C71" s="30"/>
      <c r="D71" s="30"/>
      <c r="E71" s="62">
        <v>1.0242</v>
      </c>
      <c r="F71" s="62"/>
      <c r="G71" s="62"/>
      <c r="H71" s="62"/>
      <c r="I71" s="63">
        <v>0.96619999999999995</v>
      </c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31"/>
    </row>
    <row r="72" spans="2:26" ht="15.75" thickBot="1">
      <c r="B72" s="29" t="s">
        <v>40</v>
      </c>
      <c r="C72" s="30"/>
      <c r="D72" s="30"/>
      <c r="E72" s="53">
        <f>E70*$E$71</f>
        <v>6475.7239714285706</v>
      </c>
      <c r="F72" s="53">
        <f t="shared" ref="F72:H72" si="19">F70*$E$71</f>
        <v>354.66582857142856</v>
      </c>
      <c r="G72" s="53">
        <f t="shared" si="19"/>
        <v>140.90065714285711</v>
      </c>
      <c r="H72" s="53">
        <f t="shared" si="19"/>
        <v>418.16622857142858</v>
      </c>
      <c r="I72" s="53">
        <f>I70*$I$71</f>
        <v>157.28355714285712</v>
      </c>
      <c r="J72" s="53">
        <f>J70*$I$71</f>
        <v>3.2436714285714281</v>
      </c>
      <c r="K72" s="53">
        <f>K70*$I$71</f>
        <v>0</v>
      </c>
      <c r="L72" s="53">
        <f>L70*$I$71</f>
        <v>419.95192857142854</v>
      </c>
      <c r="M72" s="53">
        <f>M70*$I$71</f>
        <v>86.88898571428571</v>
      </c>
      <c r="N72" s="53">
        <f>N70*$I$71</f>
        <v>3.6577571428571427</v>
      </c>
      <c r="O72" s="53">
        <f>O70*$I$71</f>
        <v>0</v>
      </c>
      <c r="P72" s="53">
        <f>P70*$I$71</f>
        <v>7.0394571428571426</v>
      </c>
      <c r="Q72" s="53">
        <f>Q70*$I$71</f>
        <v>0</v>
      </c>
      <c r="R72" s="53">
        <f>R70*$I$71</f>
        <v>15.873285714285712</v>
      </c>
      <c r="S72" s="53">
        <f>S70*$I$71</f>
        <v>17.529628571428571</v>
      </c>
      <c r="T72" s="53">
        <f>T70*$I$71</f>
        <v>211.32174285714282</v>
      </c>
      <c r="U72" s="53">
        <f>U70*$I$71</f>
        <v>4.1408571428571426</v>
      </c>
      <c r="V72" s="53">
        <f>V70*$I$71</f>
        <v>17.943714285714282</v>
      </c>
      <c r="W72" s="53">
        <f>W70*$I$71</f>
        <v>5.1760714285714275</v>
      </c>
      <c r="X72" s="53">
        <f>X70*$I$71</f>
        <v>3.7957857142857141</v>
      </c>
      <c r="Y72" s="53">
        <f>Y70*$I$71</f>
        <v>0</v>
      </c>
      <c r="Z72" s="54">
        <f>SUM(E72:Y72)</f>
        <v>8343.3031285714278</v>
      </c>
    </row>
    <row r="73" spans="2:26">
      <c r="B73" s="48"/>
      <c r="C73" s="49"/>
      <c r="D73" s="49"/>
      <c r="E73" s="50"/>
      <c r="F73" s="50"/>
      <c r="G73" s="50"/>
      <c r="H73" s="50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2:26">
      <c r="B74" s="48"/>
      <c r="C74" s="49"/>
      <c r="D74" s="49"/>
      <c r="E74" s="50"/>
      <c r="F74" s="50"/>
      <c r="G74" s="50"/>
      <c r="H74" s="50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2:26">
      <c r="B75" s="91" t="s">
        <v>52</v>
      </c>
    </row>
    <row r="76" spans="2:26" ht="18.75">
      <c r="B76" s="92" t="s">
        <v>53</v>
      </c>
    </row>
    <row r="77" spans="2:26">
      <c r="B77" s="91" t="s">
        <v>54</v>
      </c>
    </row>
  </sheetData>
  <mergeCells count="40">
    <mergeCell ref="E71:H71"/>
    <mergeCell ref="I71:Y71"/>
    <mergeCell ref="E55:H55"/>
    <mergeCell ref="I55:Y55"/>
    <mergeCell ref="B59:B61"/>
    <mergeCell ref="C59:C61"/>
    <mergeCell ref="D59:D61"/>
    <mergeCell ref="Z59:Z61"/>
    <mergeCell ref="E60:E61"/>
    <mergeCell ref="F60:F61"/>
    <mergeCell ref="G60:G61"/>
    <mergeCell ref="H60:H61"/>
    <mergeCell ref="E35:H35"/>
    <mergeCell ref="I35:Y35"/>
    <mergeCell ref="B43:B45"/>
    <mergeCell ref="C43:C45"/>
    <mergeCell ref="D43:D45"/>
    <mergeCell ref="Z43:Z45"/>
    <mergeCell ref="E44:E45"/>
    <mergeCell ref="F44:F45"/>
    <mergeCell ref="G44:G45"/>
    <mergeCell ref="H44:H45"/>
    <mergeCell ref="E18:H18"/>
    <mergeCell ref="I18:Y18"/>
    <mergeCell ref="B22:B24"/>
    <mergeCell ref="C22:C24"/>
    <mergeCell ref="D22:D24"/>
    <mergeCell ref="Z22:Z24"/>
    <mergeCell ref="E23:E24"/>
    <mergeCell ref="F23:F24"/>
    <mergeCell ref="G23:G24"/>
    <mergeCell ref="H23:H24"/>
    <mergeCell ref="B5:B7"/>
    <mergeCell ref="C5:C7"/>
    <mergeCell ref="D5:D7"/>
    <mergeCell ref="Z5:Z7"/>
    <mergeCell ref="E6:E7"/>
    <mergeCell ref="F6:F7"/>
    <mergeCell ref="G6:G7"/>
    <mergeCell ref="H6:H7"/>
  </mergeCells>
  <conditionalFormatting sqref="B9:L9 B26:Y26 B46:Z46 E47:Z52 B62:Z62 E56:Z56 E27:Y32 E63:Z68 E72:Z72">
    <cfRule type="expression" dxfId="53" priority="48">
      <formula>$M9=1</formula>
    </cfRule>
  </conditionalFormatting>
  <conditionalFormatting sqref="B10:L10">
    <cfRule type="expression" dxfId="52" priority="47">
      <formula>$M10=1</formula>
    </cfRule>
  </conditionalFormatting>
  <conditionalFormatting sqref="B11:L11">
    <cfRule type="expression" dxfId="51" priority="46">
      <formula>$M11=1</formula>
    </cfRule>
  </conditionalFormatting>
  <conditionalFormatting sqref="B12:L12">
    <cfRule type="expression" dxfId="50" priority="45">
      <formula>$M12=1</formula>
    </cfRule>
  </conditionalFormatting>
  <conditionalFormatting sqref="B13:L13">
    <cfRule type="expression" dxfId="49" priority="44">
      <formula>$M13=1</formula>
    </cfRule>
  </conditionalFormatting>
  <conditionalFormatting sqref="B14:L14">
    <cfRule type="expression" dxfId="48" priority="43">
      <formula>$M14=1</formula>
    </cfRule>
  </conditionalFormatting>
  <conditionalFormatting sqref="B15:L15">
    <cfRule type="expression" dxfId="47" priority="42">
      <formula>$M15=1</formula>
    </cfRule>
  </conditionalFormatting>
  <conditionalFormatting sqref="B26:L26">
    <cfRule type="expression" dxfId="46" priority="41">
      <formula>$M26=1</formula>
    </cfRule>
  </conditionalFormatting>
  <conditionalFormatting sqref="B27:L27">
    <cfRule type="expression" dxfId="45" priority="40">
      <formula>$M27=1</formula>
    </cfRule>
  </conditionalFormatting>
  <conditionalFormatting sqref="B28:L28">
    <cfRule type="expression" dxfId="44" priority="39">
      <formula>$M28=1</formula>
    </cfRule>
  </conditionalFormatting>
  <conditionalFormatting sqref="B29:L29">
    <cfRule type="expression" dxfId="43" priority="38">
      <formula>$M29=1</formula>
    </cfRule>
  </conditionalFormatting>
  <conditionalFormatting sqref="B30:L30">
    <cfRule type="expression" dxfId="42" priority="37">
      <formula>$M30=1</formula>
    </cfRule>
  </conditionalFormatting>
  <conditionalFormatting sqref="B31:L31">
    <cfRule type="expression" dxfId="41" priority="36">
      <formula>$M31=1</formula>
    </cfRule>
  </conditionalFormatting>
  <conditionalFormatting sqref="B32:L32">
    <cfRule type="expression" dxfId="40" priority="35">
      <formula>$M32=1</formula>
    </cfRule>
  </conditionalFormatting>
  <conditionalFormatting sqref="B27:L27">
    <cfRule type="expression" dxfId="39" priority="34">
      <formula>$M27=1</formula>
    </cfRule>
  </conditionalFormatting>
  <conditionalFormatting sqref="B28:L28">
    <cfRule type="expression" dxfId="38" priority="33">
      <formula>$M28=1</formula>
    </cfRule>
  </conditionalFormatting>
  <conditionalFormatting sqref="B29:L29">
    <cfRule type="expression" dxfId="37" priority="32">
      <formula>$M29=1</formula>
    </cfRule>
  </conditionalFormatting>
  <conditionalFormatting sqref="B30:L30">
    <cfRule type="expression" dxfId="36" priority="31">
      <formula>$M30=1</formula>
    </cfRule>
  </conditionalFormatting>
  <conditionalFormatting sqref="B31:L31">
    <cfRule type="expression" dxfId="35" priority="30">
      <formula>$M31=1</formula>
    </cfRule>
  </conditionalFormatting>
  <conditionalFormatting sqref="B32:L32">
    <cfRule type="expression" dxfId="34" priority="29">
      <formula>$M32=1</formula>
    </cfRule>
  </conditionalFormatting>
  <conditionalFormatting sqref="B46:L46">
    <cfRule type="expression" dxfId="33" priority="28">
      <formula>$M46=1</formula>
    </cfRule>
  </conditionalFormatting>
  <conditionalFormatting sqref="B47:L47">
    <cfRule type="expression" dxfId="32" priority="27">
      <formula>$M47=1</formula>
    </cfRule>
  </conditionalFormatting>
  <conditionalFormatting sqref="E49:E50 B48:L48">
    <cfRule type="expression" dxfId="31" priority="26">
      <formula>$M48=1</formula>
    </cfRule>
  </conditionalFormatting>
  <conditionalFormatting sqref="B49:L49">
    <cfRule type="expression" dxfId="30" priority="25">
      <formula>$M49=1</formula>
    </cfRule>
  </conditionalFormatting>
  <conditionalFormatting sqref="B50:L50">
    <cfRule type="expression" dxfId="29" priority="24">
      <formula>$M50=1</formula>
    </cfRule>
  </conditionalFormatting>
  <conditionalFormatting sqref="B51:L51">
    <cfRule type="expression" dxfId="28" priority="23">
      <formula>$M51=1</formula>
    </cfRule>
  </conditionalFormatting>
  <conditionalFormatting sqref="B52:L52">
    <cfRule type="expression" dxfId="27" priority="22">
      <formula>$M52=1</formula>
    </cfRule>
  </conditionalFormatting>
  <conditionalFormatting sqref="B47:B52">
    <cfRule type="expression" dxfId="26" priority="21">
      <formula>$M47=1</formula>
    </cfRule>
  </conditionalFormatting>
  <conditionalFormatting sqref="B47:L47">
    <cfRule type="expression" dxfId="25" priority="20">
      <formula>$M47=1</formula>
    </cfRule>
  </conditionalFormatting>
  <conditionalFormatting sqref="E49:E50 B48:L48">
    <cfRule type="expression" dxfId="24" priority="19">
      <formula>$M48=1</formula>
    </cfRule>
  </conditionalFormatting>
  <conditionalFormatting sqref="B49:L49">
    <cfRule type="expression" dxfId="23" priority="18">
      <formula>$M49=1</formula>
    </cfRule>
  </conditionalFormatting>
  <conditionalFormatting sqref="B50:L50">
    <cfRule type="expression" dxfId="22" priority="17">
      <formula>$M50=1</formula>
    </cfRule>
  </conditionalFormatting>
  <conditionalFormatting sqref="B51:L51">
    <cfRule type="expression" dxfId="21" priority="16">
      <formula>$M51=1</formula>
    </cfRule>
  </conditionalFormatting>
  <conditionalFormatting sqref="B52:L52">
    <cfRule type="expression" dxfId="20" priority="15">
      <formula>$M52=1</formula>
    </cfRule>
  </conditionalFormatting>
  <conditionalFormatting sqref="B62:L62">
    <cfRule type="expression" dxfId="19" priority="14">
      <formula>$M62=1</formula>
    </cfRule>
  </conditionalFormatting>
  <conditionalFormatting sqref="B63:L63">
    <cfRule type="expression" dxfId="18" priority="13">
      <formula>$M63=1</formula>
    </cfRule>
  </conditionalFormatting>
  <conditionalFormatting sqref="B64:L64 G65:G66 E65:E66">
    <cfRule type="expression" dxfId="17" priority="12">
      <formula>$M64=1</formula>
    </cfRule>
  </conditionalFormatting>
  <conditionalFormatting sqref="B65:L65">
    <cfRule type="expression" dxfId="16" priority="11">
      <formula>$M65=1</formula>
    </cfRule>
  </conditionalFormatting>
  <conditionalFormatting sqref="B66:L66">
    <cfRule type="expression" dxfId="15" priority="10">
      <formula>$M66=1</formula>
    </cfRule>
  </conditionalFormatting>
  <conditionalFormatting sqref="B67:L67">
    <cfRule type="expression" dxfId="14" priority="9">
      <formula>$M67=1</formula>
    </cfRule>
  </conditionalFormatting>
  <conditionalFormatting sqref="B68:L68">
    <cfRule type="expression" dxfId="13" priority="8">
      <formula>$M68=1</formula>
    </cfRule>
  </conditionalFormatting>
  <conditionalFormatting sqref="B63:B68">
    <cfRule type="expression" dxfId="12" priority="7">
      <formula>$M63=1</formula>
    </cfRule>
  </conditionalFormatting>
  <conditionalFormatting sqref="B63:L63">
    <cfRule type="expression" dxfId="11" priority="6">
      <formula>$M63=1</formula>
    </cfRule>
  </conditionalFormatting>
  <conditionalFormatting sqref="B64:L64 G65:G66 E65:E66">
    <cfRule type="expression" dxfId="10" priority="5">
      <formula>$M64=1</formula>
    </cfRule>
  </conditionalFormatting>
  <conditionalFormatting sqref="B65:L65">
    <cfRule type="expression" dxfId="9" priority="4">
      <formula>$M65=1</formula>
    </cfRule>
  </conditionalFormatting>
  <conditionalFormatting sqref="B66:L66">
    <cfRule type="expression" dxfId="8" priority="3">
      <formula>$M66=1</formula>
    </cfRule>
  </conditionalFormatting>
  <conditionalFormatting sqref="B67:L67">
    <cfRule type="expression" dxfId="7" priority="2">
      <formula>$M67=1</formula>
    </cfRule>
  </conditionalFormatting>
  <conditionalFormatting sqref="B68:L68">
    <cfRule type="expression" dxfId="6" priority="1">
      <formula>$M68=1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Comp. VDMA</vt:lpstr>
      <vt:lpstr>Copm VDMA- todos</vt:lpstr>
      <vt:lpstr>Gráf1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rafael.silveira</dc:creator>
  <cp:lastModifiedBy>rafael.silveira</cp:lastModifiedBy>
  <dcterms:created xsi:type="dcterms:W3CDTF">2010-10-26T17:55:39Z</dcterms:created>
  <dcterms:modified xsi:type="dcterms:W3CDTF">2010-10-27T19:58:23Z</dcterms:modified>
</cp:coreProperties>
</file>